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lukis\Desktop\"/>
    </mc:Choice>
  </mc:AlternateContent>
  <xr:revisionPtr revIDLastSave="0" documentId="8_{7D19BD2C-0B72-4BB0-9ABA-1CC0ADE586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02 - Oprava exteriérového..." sheetId="2" r:id="rId2"/>
    <sheet name="03 - Úprava priestorov mú..." sheetId="3" r:id="rId3"/>
    <sheet name="04 - Úprava sociálneho za..." sheetId="4" r:id="rId4"/>
  </sheets>
  <definedNames>
    <definedName name="_xlnm._FilterDatabase" localSheetId="1" hidden="1">'02 - Oprava exteriérového...'!$C$132:$K$189</definedName>
    <definedName name="_xlnm._FilterDatabase" localSheetId="2" hidden="1">'03 - Úprava priestorov mú...'!$C$145:$K$467</definedName>
    <definedName name="_xlnm._FilterDatabase" localSheetId="3" hidden="1">'04 - Úprava sociálneho za...'!$C$142:$K$353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K353" i="4" l="1"/>
  <c r="BI353" i="4"/>
  <c r="BH353" i="4"/>
  <c r="BG353" i="4"/>
  <c r="BF353" i="4"/>
  <c r="BE353" i="4"/>
  <c r="T353" i="4"/>
  <c r="R353" i="4"/>
  <c r="P353" i="4"/>
  <c r="J353" i="4"/>
  <c r="BK352" i="4"/>
  <c r="BI352" i="4"/>
  <c r="BH352" i="4"/>
  <c r="BG352" i="4"/>
  <c r="BE352" i="4"/>
  <c r="T352" i="4"/>
  <c r="R352" i="4"/>
  <c r="P352" i="4"/>
  <c r="J352" i="4"/>
  <c r="BF352" i="4" s="1"/>
  <c r="BK350" i="4"/>
  <c r="BI350" i="4"/>
  <c r="BH350" i="4"/>
  <c r="BG350" i="4"/>
  <c r="BE350" i="4"/>
  <c r="T350" i="4"/>
  <c r="R350" i="4"/>
  <c r="P350" i="4"/>
  <c r="J350" i="4"/>
  <c r="BF350" i="4" s="1"/>
  <c r="BK348" i="4"/>
  <c r="BI348" i="4"/>
  <c r="BH348" i="4"/>
  <c r="BG348" i="4"/>
  <c r="BF348" i="4"/>
  <c r="BE348" i="4"/>
  <c r="T348" i="4"/>
  <c r="R348" i="4"/>
  <c r="P348" i="4"/>
  <c r="J348" i="4"/>
  <c r="BK346" i="4"/>
  <c r="BI346" i="4"/>
  <c r="BH346" i="4"/>
  <c r="BG346" i="4"/>
  <c r="BF346" i="4"/>
  <c r="BE346" i="4"/>
  <c r="T346" i="4"/>
  <c r="R346" i="4"/>
  <c r="P346" i="4"/>
  <c r="J346" i="4"/>
  <c r="BK344" i="4"/>
  <c r="BI344" i="4"/>
  <c r="BH344" i="4"/>
  <c r="BG344" i="4"/>
  <c r="BE344" i="4"/>
  <c r="T344" i="4"/>
  <c r="R344" i="4"/>
  <c r="P344" i="4"/>
  <c r="J344" i="4"/>
  <c r="BF344" i="4" s="1"/>
  <c r="BK342" i="4"/>
  <c r="BK341" i="4" s="1"/>
  <c r="BI342" i="4"/>
  <c r="BH342" i="4"/>
  <c r="BG342" i="4"/>
  <c r="BE342" i="4"/>
  <c r="T342" i="4"/>
  <c r="R342" i="4"/>
  <c r="R341" i="4" s="1"/>
  <c r="R340" i="4" s="1"/>
  <c r="P342" i="4"/>
  <c r="P341" i="4" s="1"/>
  <c r="P340" i="4" s="1"/>
  <c r="J342" i="4"/>
  <c r="BF342" i="4" s="1"/>
  <c r="BK338" i="4"/>
  <c r="BI338" i="4"/>
  <c r="BH338" i="4"/>
  <c r="BG338" i="4"/>
  <c r="BF338" i="4"/>
  <c r="BE338" i="4"/>
  <c r="T338" i="4"/>
  <c r="R338" i="4"/>
  <c r="P338" i="4"/>
  <c r="J338" i="4"/>
  <c r="BK337" i="4"/>
  <c r="BI337" i="4"/>
  <c r="BH337" i="4"/>
  <c r="BG337" i="4"/>
  <c r="BE337" i="4"/>
  <c r="T337" i="4"/>
  <c r="R337" i="4"/>
  <c r="P337" i="4"/>
  <c r="J337" i="4"/>
  <c r="BF337" i="4" s="1"/>
  <c r="BK335" i="4"/>
  <c r="BI335" i="4"/>
  <c r="BH335" i="4"/>
  <c r="BG335" i="4"/>
  <c r="BE335" i="4"/>
  <c r="T335" i="4"/>
  <c r="R335" i="4"/>
  <c r="P335" i="4"/>
  <c r="J335" i="4"/>
  <c r="BF335" i="4" s="1"/>
  <c r="BK333" i="4"/>
  <c r="BK325" i="4" s="1"/>
  <c r="J325" i="4" s="1"/>
  <c r="J111" i="4" s="1"/>
  <c r="BI333" i="4"/>
  <c r="BH333" i="4"/>
  <c r="BG333" i="4"/>
  <c r="BE333" i="4"/>
  <c r="T333" i="4"/>
  <c r="R333" i="4"/>
  <c r="P333" i="4"/>
  <c r="J333" i="4"/>
  <c r="BF333" i="4" s="1"/>
  <c r="BK326" i="4"/>
  <c r="BI326" i="4"/>
  <c r="BH326" i="4"/>
  <c r="BG326" i="4"/>
  <c r="BF326" i="4"/>
  <c r="BE326" i="4"/>
  <c r="T326" i="4"/>
  <c r="R326" i="4"/>
  <c r="R325" i="4" s="1"/>
  <c r="P326" i="4"/>
  <c r="J326" i="4"/>
  <c r="BK323" i="4"/>
  <c r="BK322" i="4" s="1"/>
  <c r="J322" i="4" s="1"/>
  <c r="J110" i="4" s="1"/>
  <c r="BI323" i="4"/>
  <c r="BH323" i="4"/>
  <c r="BG323" i="4"/>
  <c r="BE323" i="4"/>
  <c r="T323" i="4"/>
  <c r="R323" i="4"/>
  <c r="R322" i="4" s="1"/>
  <c r="P323" i="4"/>
  <c r="P322" i="4" s="1"/>
  <c r="J323" i="4"/>
  <c r="BF323" i="4" s="1"/>
  <c r="T322" i="4"/>
  <c r="BK321" i="4"/>
  <c r="BI321" i="4"/>
  <c r="BH321" i="4"/>
  <c r="BG321" i="4"/>
  <c r="BF321" i="4"/>
  <c r="BE321" i="4"/>
  <c r="T321" i="4"/>
  <c r="R321" i="4"/>
  <c r="P321" i="4"/>
  <c r="J321" i="4"/>
  <c r="BK319" i="4"/>
  <c r="BI319" i="4"/>
  <c r="BH319" i="4"/>
  <c r="BG319" i="4"/>
  <c r="BF319" i="4"/>
  <c r="BE319" i="4"/>
  <c r="T319" i="4"/>
  <c r="R319" i="4"/>
  <c r="P319" i="4"/>
  <c r="J319" i="4"/>
  <c r="BK318" i="4"/>
  <c r="BI318" i="4"/>
  <c r="BH318" i="4"/>
  <c r="BG318" i="4"/>
  <c r="BF318" i="4"/>
  <c r="BE318" i="4"/>
  <c r="T318" i="4"/>
  <c r="R318" i="4"/>
  <c r="P318" i="4"/>
  <c r="J318" i="4"/>
  <c r="BK316" i="4"/>
  <c r="BI316" i="4"/>
  <c r="BH316" i="4"/>
  <c r="BG316" i="4"/>
  <c r="BE316" i="4"/>
  <c r="T316" i="4"/>
  <c r="R316" i="4"/>
  <c r="P316" i="4"/>
  <c r="J316" i="4"/>
  <c r="BF316" i="4" s="1"/>
  <c r="BK314" i="4"/>
  <c r="BI314" i="4"/>
  <c r="BH314" i="4"/>
  <c r="BG314" i="4"/>
  <c r="BE314" i="4"/>
  <c r="T314" i="4"/>
  <c r="R314" i="4"/>
  <c r="P314" i="4"/>
  <c r="J314" i="4"/>
  <c r="BF314" i="4" s="1"/>
  <c r="BK313" i="4"/>
  <c r="BI313" i="4"/>
  <c r="BH313" i="4"/>
  <c r="BG313" i="4"/>
  <c r="BE313" i="4"/>
  <c r="T313" i="4"/>
  <c r="R313" i="4"/>
  <c r="P313" i="4"/>
  <c r="J313" i="4"/>
  <c r="BF313" i="4" s="1"/>
  <c r="BK310" i="4"/>
  <c r="BI310" i="4"/>
  <c r="BH310" i="4"/>
  <c r="BG310" i="4"/>
  <c r="BF310" i="4"/>
  <c r="BE310" i="4"/>
  <c r="T310" i="4"/>
  <c r="R310" i="4"/>
  <c r="R309" i="4" s="1"/>
  <c r="P310" i="4"/>
  <c r="J310" i="4"/>
  <c r="BK308" i="4"/>
  <c r="BI308" i="4"/>
  <c r="BH308" i="4"/>
  <c r="BG308" i="4"/>
  <c r="BE308" i="4"/>
  <c r="T308" i="4"/>
  <c r="R308" i="4"/>
  <c r="P308" i="4"/>
  <c r="J308" i="4"/>
  <c r="BF308" i="4" s="1"/>
  <c r="BK307" i="4"/>
  <c r="BI307" i="4"/>
  <c r="BH307" i="4"/>
  <c r="BG307" i="4"/>
  <c r="BE307" i="4"/>
  <c r="T307" i="4"/>
  <c r="R307" i="4"/>
  <c r="R303" i="4" s="1"/>
  <c r="P307" i="4"/>
  <c r="J307" i="4"/>
  <c r="BF307" i="4" s="1"/>
  <c r="BK304" i="4"/>
  <c r="BK303" i="4" s="1"/>
  <c r="J303" i="4" s="1"/>
  <c r="J108" i="4" s="1"/>
  <c r="BI304" i="4"/>
  <c r="BH304" i="4"/>
  <c r="BG304" i="4"/>
  <c r="BE304" i="4"/>
  <c r="T304" i="4"/>
  <c r="T303" i="4" s="1"/>
  <c r="R304" i="4"/>
  <c r="P304" i="4"/>
  <c r="P303" i="4" s="1"/>
  <c r="J304" i="4"/>
  <c r="BF304" i="4" s="1"/>
  <c r="BK302" i="4"/>
  <c r="BI302" i="4"/>
  <c r="BH302" i="4"/>
  <c r="BG302" i="4"/>
  <c r="BE302" i="4"/>
  <c r="T302" i="4"/>
  <c r="R302" i="4"/>
  <c r="P302" i="4"/>
  <c r="J302" i="4"/>
  <c r="BF302" i="4" s="1"/>
  <c r="BK301" i="4"/>
  <c r="BI301" i="4"/>
  <c r="BH301" i="4"/>
  <c r="BG301" i="4"/>
  <c r="BE301" i="4"/>
  <c r="T301" i="4"/>
  <c r="R301" i="4"/>
  <c r="P301" i="4"/>
  <c r="J301" i="4"/>
  <c r="BF301" i="4" s="1"/>
  <c r="BK300" i="4"/>
  <c r="BI300" i="4"/>
  <c r="BH300" i="4"/>
  <c r="BG300" i="4"/>
  <c r="BE300" i="4"/>
  <c r="T300" i="4"/>
  <c r="R300" i="4"/>
  <c r="P300" i="4"/>
  <c r="J300" i="4"/>
  <c r="BF300" i="4" s="1"/>
  <c r="BK299" i="4"/>
  <c r="BI299" i="4"/>
  <c r="BH299" i="4"/>
  <c r="BG299" i="4"/>
  <c r="BE299" i="4"/>
  <c r="T299" i="4"/>
  <c r="R299" i="4"/>
  <c r="R298" i="4" s="1"/>
  <c r="P299" i="4"/>
  <c r="J299" i="4"/>
  <c r="BF299" i="4" s="1"/>
  <c r="BK297" i="4"/>
  <c r="BI297" i="4"/>
  <c r="BH297" i="4"/>
  <c r="BG297" i="4"/>
  <c r="BE297" i="4"/>
  <c r="T297" i="4"/>
  <c r="R297" i="4"/>
  <c r="P297" i="4"/>
  <c r="J297" i="4"/>
  <c r="BF297" i="4" s="1"/>
  <c r="BK296" i="4"/>
  <c r="BI296" i="4"/>
  <c r="BH296" i="4"/>
  <c r="BG296" i="4"/>
  <c r="BE296" i="4"/>
  <c r="T296" i="4"/>
  <c r="R296" i="4"/>
  <c r="P296" i="4"/>
  <c r="J296" i="4"/>
  <c r="BF296" i="4" s="1"/>
  <c r="BK294" i="4"/>
  <c r="BI294" i="4"/>
  <c r="BH294" i="4"/>
  <c r="BG294" i="4"/>
  <c r="BE294" i="4"/>
  <c r="T294" i="4"/>
  <c r="R294" i="4"/>
  <c r="P294" i="4"/>
  <c r="J294" i="4"/>
  <c r="BF294" i="4" s="1"/>
  <c r="BK293" i="4"/>
  <c r="BI293" i="4"/>
  <c r="BH293" i="4"/>
  <c r="BG293" i="4"/>
  <c r="BF293" i="4"/>
  <c r="BE293" i="4"/>
  <c r="T293" i="4"/>
  <c r="R293" i="4"/>
  <c r="P293" i="4"/>
  <c r="J293" i="4"/>
  <c r="BK292" i="4"/>
  <c r="BI292" i="4"/>
  <c r="BH292" i="4"/>
  <c r="BG292" i="4"/>
  <c r="BE292" i="4"/>
  <c r="T292" i="4"/>
  <c r="R292" i="4"/>
  <c r="P292" i="4"/>
  <c r="J292" i="4"/>
  <c r="BF292" i="4" s="1"/>
  <c r="BK290" i="4"/>
  <c r="BI290" i="4"/>
  <c r="BH290" i="4"/>
  <c r="BG290" i="4"/>
  <c r="BF290" i="4"/>
  <c r="BE290" i="4"/>
  <c r="T290" i="4"/>
  <c r="R290" i="4"/>
  <c r="P290" i="4"/>
  <c r="J290" i="4"/>
  <c r="BK288" i="4"/>
  <c r="BI288" i="4"/>
  <c r="BH288" i="4"/>
  <c r="BG288" i="4"/>
  <c r="BE288" i="4"/>
  <c r="T288" i="4"/>
  <c r="R288" i="4"/>
  <c r="P288" i="4"/>
  <c r="J288" i="4"/>
  <c r="BF288" i="4" s="1"/>
  <c r="BK286" i="4"/>
  <c r="BI286" i="4"/>
  <c r="BH286" i="4"/>
  <c r="BG286" i="4"/>
  <c r="BE286" i="4"/>
  <c r="T286" i="4"/>
  <c r="R286" i="4"/>
  <c r="P286" i="4"/>
  <c r="J286" i="4"/>
  <c r="BF286" i="4" s="1"/>
  <c r="BK285" i="4"/>
  <c r="BI285" i="4"/>
  <c r="BH285" i="4"/>
  <c r="BG285" i="4"/>
  <c r="BE285" i="4"/>
  <c r="T285" i="4"/>
  <c r="R285" i="4"/>
  <c r="P285" i="4"/>
  <c r="J285" i="4"/>
  <c r="BF285" i="4" s="1"/>
  <c r="BK284" i="4"/>
  <c r="BI284" i="4"/>
  <c r="BH284" i="4"/>
  <c r="BG284" i="4"/>
  <c r="BE284" i="4"/>
  <c r="T284" i="4"/>
  <c r="R284" i="4"/>
  <c r="P284" i="4"/>
  <c r="J284" i="4"/>
  <c r="BF284" i="4" s="1"/>
  <c r="BK283" i="4"/>
  <c r="BI283" i="4"/>
  <c r="BH283" i="4"/>
  <c r="BG283" i="4"/>
  <c r="BE283" i="4"/>
  <c r="T283" i="4"/>
  <c r="R283" i="4"/>
  <c r="P283" i="4"/>
  <c r="J283" i="4"/>
  <c r="BF283" i="4" s="1"/>
  <c r="BK282" i="4"/>
  <c r="BI282" i="4"/>
  <c r="BH282" i="4"/>
  <c r="BG282" i="4"/>
  <c r="BF282" i="4"/>
  <c r="BE282" i="4"/>
  <c r="T282" i="4"/>
  <c r="R282" i="4"/>
  <c r="P282" i="4"/>
  <c r="J282" i="4"/>
  <c r="BK281" i="4"/>
  <c r="BI281" i="4"/>
  <c r="BH281" i="4"/>
  <c r="BG281" i="4"/>
  <c r="BE281" i="4"/>
  <c r="T281" i="4"/>
  <c r="R281" i="4"/>
  <c r="P281" i="4"/>
  <c r="J281" i="4"/>
  <c r="BF281" i="4" s="1"/>
  <c r="BK280" i="4"/>
  <c r="BI280" i="4"/>
  <c r="BH280" i="4"/>
  <c r="BG280" i="4"/>
  <c r="BE280" i="4"/>
  <c r="T280" i="4"/>
  <c r="R280" i="4"/>
  <c r="P280" i="4"/>
  <c r="J280" i="4"/>
  <c r="BF280" i="4" s="1"/>
  <c r="BK278" i="4"/>
  <c r="BI278" i="4"/>
  <c r="BH278" i="4"/>
  <c r="BG278" i="4"/>
  <c r="BE278" i="4"/>
  <c r="T278" i="4"/>
  <c r="R278" i="4"/>
  <c r="P278" i="4"/>
  <c r="J278" i="4"/>
  <c r="BF278" i="4" s="1"/>
  <c r="BK277" i="4"/>
  <c r="BI277" i="4"/>
  <c r="BH277" i="4"/>
  <c r="BG277" i="4"/>
  <c r="BF277" i="4"/>
  <c r="BE277" i="4"/>
  <c r="T277" i="4"/>
  <c r="R277" i="4"/>
  <c r="P277" i="4"/>
  <c r="J277" i="4"/>
  <c r="BK275" i="4"/>
  <c r="BI275" i="4"/>
  <c r="BH275" i="4"/>
  <c r="BG275" i="4"/>
  <c r="BE275" i="4"/>
  <c r="T275" i="4"/>
  <c r="R275" i="4"/>
  <c r="P275" i="4"/>
  <c r="J275" i="4"/>
  <c r="BF275" i="4" s="1"/>
  <c r="BK274" i="4"/>
  <c r="BI274" i="4"/>
  <c r="BH274" i="4"/>
  <c r="BG274" i="4"/>
  <c r="BE274" i="4"/>
  <c r="T274" i="4"/>
  <c r="R274" i="4"/>
  <c r="P274" i="4"/>
  <c r="J274" i="4"/>
  <c r="BF274" i="4" s="1"/>
  <c r="BK273" i="4"/>
  <c r="BI273" i="4"/>
  <c r="BH273" i="4"/>
  <c r="BG273" i="4"/>
  <c r="BE273" i="4"/>
  <c r="T273" i="4"/>
  <c r="R273" i="4"/>
  <c r="P273" i="4"/>
  <c r="J273" i="4"/>
  <c r="BF273" i="4" s="1"/>
  <c r="BK272" i="4"/>
  <c r="BI272" i="4"/>
  <c r="BH272" i="4"/>
  <c r="BG272" i="4"/>
  <c r="BF272" i="4"/>
  <c r="BE272" i="4"/>
  <c r="T272" i="4"/>
  <c r="R272" i="4"/>
  <c r="P272" i="4"/>
  <c r="J272" i="4"/>
  <c r="BK271" i="4"/>
  <c r="BI271" i="4"/>
  <c r="BH271" i="4"/>
  <c r="BG271" i="4"/>
  <c r="BE271" i="4"/>
  <c r="T271" i="4"/>
  <c r="R271" i="4"/>
  <c r="R269" i="4" s="1"/>
  <c r="P271" i="4"/>
  <c r="J271" i="4"/>
  <c r="BF271" i="4" s="1"/>
  <c r="BK270" i="4"/>
  <c r="BI270" i="4"/>
  <c r="BH270" i="4"/>
  <c r="BG270" i="4"/>
  <c r="BF270" i="4"/>
  <c r="BE270" i="4"/>
  <c r="T270" i="4"/>
  <c r="T269" i="4" s="1"/>
  <c r="R270" i="4"/>
  <c r="P270" i="4"/>
  <c r="J270" i="4"/>
  <c r="BK268" i="4"/>
  <c r="BI268" i="4"/>
  <c r="BH268" i="4"/>
  <c r="BG268" i="4"/>
  <c r="BE268" i="4"/>
  <c r="T268" i="4"/>
  <c r="R268" i="4"/>
  <c r="P268" i="4"/>
  <c r="J268" i="4"/>
  <c r="BF268" i="4" s="1"/>
  <c r="BK266" i="4"/>
  <c r="BI266" i="4"/>
  <c r="BH266" i="4"/>
  <c r="BG266" i="4"/>
  <c r="BE266" i="4"/>
  <c r="T266" i="4"/>
  <c r="R266" i="4"/>
  <c r="P266" i="4"/>
  <c r="J266" i="4"/>
  <c r="BF266" i="4" s="1"/>
  <c r="BK264" i="4"/>
  <c r="BI264" i="4"/>
  <c r="BH264" i="4"/>
  <c r="BG264" i="4"/>
  <c r="BE264" i="4"/>
  <c r="T264" i="4"/>
  <c r="R264" i="4"/>
  <c r="P264" i="4"/>
  <c r="J264" i="4"/>
  <c r="BF264" i="4" s="1"/>
  <c r="BK263" i="4"/>
  <c r="BI263" i="4"/>
  <c r="BH263" i="4"/>
  <c r="BG263" i="4"/>
  <c r="BE263" i="4"/>
  <c r="T263" i="4"/>
  <c r="R263" i="4"/>
  <c r="P263" i="4"/>
  <c r="J263" i="4"/>
  <c r="BF263" i="4" s="1"/>
  <c r="BK262" i="4"/>
  <c r="BI262" i="4"/>
  <c r="BH262" i="4"/>
  <c r="BG262" i="4"/>
  <c r="BE262" i="4"/>
  <c r="T262" i="4"/>
  <c r="R262" i="4"/>
  <c r="P262" i="4"/>
  <c r="J262" i="4"/>
  <c r="BF262" i="4" s="1"/>
  <c r="BK260" i="4"/>
  <c r="BI260" i="4"/>
  <c r="BH260" i="4"/>
  <c r="BG260" i="4"/>
  <c r="BE260" i="4"/>
  <c r="T260" i="4"/>
  <c r="R260" i="4"/>
  <c r="P260" i="4"/>
  <c r="J260" i="4"/>
  <c r="BF260" i="4" s="1"/>
  <c r="BK258" i="4"/>
  <c r="BI258" i="4"/>
  <c r="BH258" i="4"/>
  <c r="BG258" i="4"/>
  <c r="BE258" i="4"/>
  <c r="T258" i="4"/>
  <c r="R258" i="4"/>
  <c r="P258" i="4"/>
  <c r="J258" i="4"/>
  <c r="BF258" i="4" s="1"/>
  <c r="BK256" i="4"/>
  <c r="BI256" i="4"/>
  <c r="BH256" i="4"/>
  <c r="BG256" i="4"/>
  <c r="BE256" i="4"/>
  <c r="T256" i="4"/>
  <c r="R256" i="4"/>
  <c r="P256" i="4"/>
  <c r="J256" i="4"/>
  <c r="BF256" i="4" s="1"/>
  <c r="BK253" i="4"/>
  <c r="BI253" i="4"/>
  <c r="BH253" i="4"/>
  <c r="BG253" i="4"/>
  <c r="BF253" i="4"/>
  <c r="BE253" i="4"/>
  <c r="T253" i="4"/>
  <c r="R253" i="4"/>
  <c r="P253" i="4"/>
  <c r="J253" i="4"/>
  <c r="BK251" i="4"/>
  <c r="BI251" i="4"/>
  <c r="BH251" i="4"/>
  <c r="BG251" i="4"/>
  <c r="BE251" i="4"/>
  <c r="T251" i="4"/>
  <c r="R251" i="4"/>
  <c r="P251" i="4"/>
  <c r="J251" i="4"/>
  <c r="BF251" i="4" s="1"/>
  <c r="BK249" i="4"/>
  <c r="BI249" i="4"/>
  <c r="BH249" i="4"/>
  <c r="BG249" i="4"/>
  <c r="BF249" i="4"/>
  <c r="BE249" i="4"/>
  <c r="T249" i="4"/>
  <c r="R249" i="4"/>
  <c r="R248" i="4" s="1"/>
  <c r="P249" i="4"/>
  <c r="J249" i="4"/>
  <c r="BK247" i="4"/>
  <c r="BI247" i="4"/>
  <c r="BH247" i="4"/>
  <c r="BG247" i="4"/>
  <c r="BE247" i="4"/>
  <c r="T247" i="4"/>
  <c r="R247" i="4"/>
  <c r="P247" i="4"/>
  <c r="J247" i="4"/>
  <c r="BF247" i="4" s="1"/>
  <c r="BK246" i="4"/>
  <c r="BI246" i="4"/>
  <c r="BH246" i="4"/>
  <c r="BG246" i="4"/>
  <c r="BE246" i="4"/>
  <c r="T246" i="4"/>
  <c r="R246" i="4"/>
  <c r="P246" i="4"/>
  <c r="J246" i="4"/>
  <c r="BF246" i="4" s="1"/>
  <c r="BK244" i="4"/>
  <c r="BI244" i="4"/>
  <c r="BH244" i="4"/>
  <c r="BG244" i="4"/>
  <c r="BE244" i="4"/>
  <c r="T244" i="4"/>
  <c r="R244" i="4"/>
  <c r="P244" i="4"/>
  <c r="J244" i="4"/>
  <c r="BF244" i="4" s="1"/>
  <c r="BK242" i="4"/>
  <c r="BI242" i="4"/>
  <c r="BH242" i="4"/>
  <c r="BG242" i="4"/>
  <c r="BF242" i="4"/>
  <c r="BE242" i="4"/>
  <c r="T242" i="4"/>
  <c r="R242" i="4"/>
  <c r="P242" i="4"/>
  <c r="J242" i="4"/>
  <c r="BK238" i="4"/>
  <c r="BI238" i="4"/>
  <c r="BH238" i="4"/>
  <c r="BG238" i="4"/>
  <c r="BE238" i="4"/>
  <c r="T238" i="4"/>
  <c r="R238" i="4"/>
  <c r="P238" i="4"/>
  <c r="J238" i="4"/>
  <c r="BF238" i="4" s="1"/>
  <c r="BK237" i="4"/>
  <c r="BI237" i="4"/>
  <c r="BH237" i="4"/>
  <c r="BG237" i="4"/>
  <c r="BE237" i="4"/>
  <c r="T237" i="4"/>
  <c r="R237" i="4"/>
  <c r="P237" i="4"/>
  <c r="J237" i="4"/>
  <c r="BF237" i="4" s="1"/>
  <c r="BK235" i="4"/>
  <c r="BI235" i="4"/>
  <c r="BH235" i="4"/>
  <c r="BG235" i="4"/>
  <c r="BE235" i="4"/>
  <c r="T235" i="4"/>
  <c r="R235" i="4"/>
  <c r="P235" i="4"/>
  <c r="J235" i="4"/>
  <c r="BF235" i="4" s="1"/>
  <c r="BK233" i="4"/>
  <c r="BK230" i="4" s="1"/>
  <c r="J230" i="4" s="1"/>
  <c r="J104" i="4" s="1"/>
  <c r="BI233" i="4"/>
  <c r="BH233" i="4"/>
  <c r="BG233" i="4"/>
  <c r="BF233" i="4"/>
  <c r="BE233" i="4"/>
  <c r="T233" i="4"/>
  <c r="R233" i="4"/>
  <c r="P233" i="4"/>
  <c r="P230" i="4" s="1"/>
  <c r="J233" i="4"/>
  <c r="BK231" i="4"/>
  <c r="BI231" i="4"/>
  <c r="BH231" i="4"/>
  <c r="BG231" i="4"/>
  <c r="BE231" i="4"/>
  <c r="T231" i="4"/>
  <c r="R231" i="4"/>
  <c r="P231" i="4"/>
  <c r="J231" i="4"/>
  <c r="BF231" i="4" s="1"/>
  <c r="BK229" i="4"/>
  <c r="BI229" i="4"/>
  <c r="BH229" i="4"/>
  <c r="BG229" i="4"/>
  <c r="BE229" i="4"/>
  <c r="T229" i="4"/>
  <c r="R229" i="4"/>
  <c r="P229" i="4"/>
  <c r="J229" i="4"/>
  <c r="BF229" i="4" s="1"/>
  <c r="BK227" i="4"/>
  <c r="BK224" i="4" s="1"/>
  <c r="J224" i="4" s="1"/>
  <c r="J103" i="4" s="1"/>
  <c r="BI227" i="4"/>
  <c r="BH227" i="4"/>
  <c r="BG227" i="4"/>
  <c r="BE227" i="4"/>
  <c r="T227" i="4"/>
  <c r="R227" i="4"/>
  <c r="P227" i="4"/>
  <c r="J227" i="4"/>
  <c r="BF227" i="4" s="1"/>
  <c r="BK225" i="4"/>
  <c r="BI225" i="4"/>
  <c r="BH225" i="4"/>
  <c r="BG225" i="4"/>
  <c r="BE225" i="4"/>
  <c r="T225" i="4"/>
  <c r="T224" i="4" s="1"/>
  <c r="R225" i="4"/>
  <c r="P225" i="4"/>
  <c r="J225" i="4"/>
  <c r="BF225" i="4" s="1"/>
  <c r="BK222" i="4"/>
  <c r="BK221" i="4" s="1"/>
  <c r="J221" i="4" s="1"/>
  <c r="J101" i="4" s="1"/>
  <c r="BI222" i="4"/>
  <c r="BH222" i="4"/>
  <c r="BG222" i="4"/>
  <c r="BE222" i="4"/>
  <c r="T222" i="4"/>
  <c r="T221" i="4" s="1"/>
  <c r="R222" i="4"/>
  <c r="R221" i="4" s="1"/>
  <c r="P222" i="4"/>
  <c r="J222" i="4"/>
  <c r="BF222" i="4" s="1"/>
  <c r="P221" i="4"/>
  <c r="BK220" i="4"/>
  <c r="BI220" i="4"/>
  <c r="BH220" i="4"/>
  <c r="BG220" i="4"/>
  <c r="BF220" i="4"/>
  <c r="BE220" i="4"/>
  <c r="T220" i="4"/>
  <c r="R220" i="4"/>
  <c r="P220" i="4"/>
  <c r="J220" i="4"/>
  <c r="BK218" i="4"/>
  <c r="BI218" i="4"/>
  <c r="BH218" i="4"/>
  <c r="BG218" i="4"/>
  <c r="BE218" i="4"/>
  <c r="T218" i="4"/>
  <c r="R218" i="4"/>
  <c r="P218" i="4"/>
  <c r="J218" i="4"/>
  <c r="BF218" i="4" s="1"/>
  <c r="BK217" i="4"/>
  <c r="BI217" i="4"/>
  <c r="BH217" i="4"/>
  <c r="BG217" i="4"/>
  <c r="BF217" i="4"/>
  <c r="BE217" i="4"/>
  <c r="T217" i="4"/>
  <c r="R217" i="4"/>
  <c r="P217" i="4"/>
  <c r="J217" i="4"/>
  <c r="BK216" i="4"/>
  <c r="BI216" i="4"/>
  <c r="BH216" i="4"/>
  <c r="BG216" i="4"/>
  <c r="BE216" i="4"/>
  <c r="T216" i="4"/>
  <c r="R216" i="4"/>
  <c r="P216" i="4"/>
  <c r="J216" i="4"/>
  <c r="BF216" i="4" s="1"/>
  <c r="BK215" i="4"/>
  <c r="BI215" i="4"/>
  <c r="BH215" i="4"/>
  <c r="BG215" i="4"/>
  <c r="BE215" i="4"/>
  <c r="T215" i="4"/>
  <c r="R215" i="4"/>
  <c r="P215" i="4"/>
  <c r="J215" i="4"/>
  <c r="BF215" i="4" s="1"/>
  <c r="BK214" i="4"/>
  <c r="BI214" i="4"/>
  <c r="BH214" i="4"/>
  <c r="BG214" i="4"/>
  <c r="BE214" i="4"/>
  <c r="T214" i="4"/>
  <c r="R214" i="4"/>
  <c r="P214" i="4"/>
  <c r="J214" i="4"/>
  <c r="BF214" i="4" s="1"/>
  <c r="BK212" i="4"/>
  <c r="BI212" i="4"/>
  <c r="BH212" i="4"/>
  <c r="BG212" i="4"/>
  <c r="BE212" i="4"/>
  <c r="T212" i="4"/>
  <c r="R212" i="4"/>
  <c r="P212" i="4"/>
  <c r="J212" i="4"/>
  <c r="BF212" i="4" s="1"/>
  <c r="BK205" i="4"/>
  <c r="BI205" i="4"/>
  <c r="BH205" i="4"/>
  <c r="BG205" i="4"/>
  <c r="BE205" i="4"/>
  <c r="T205" i="4"/>
  <c r="R205" i="4"/>
  <c r="P205" i="4"/>
  <c r="J205" i="4"/>
  <c r="BF205" i="4" s="1"/>
  <c r="BK202" i="4"/>
  <c r="BI202" i="4"/>
  <c r="BH202" i="4"/>
  <c r="BG202" i="4"/>
  <c r="BF202" i="4"/>
  <c r="BE202" i="4"/>
  <c r="T202" i="4"/>
  <c r="R202" i="4"/>
  <c r="P202" i="4"/>
  <c r="J202" i="4"/>
  <c r="BK199" i="4"/>
  <c r="BI199" i="4"/>
  <c r="BH199" i="4"/>
  <c r="BG199" i="4"/>
  <c r="BE199" i="4"/>
  <c r="T199" i="4"/>
  <c r="R199" i="4"/>
  <c r="P199" i="4"/>
  <c r="J199" i="4"/>
  <c r="BF199" i="4" s="1"/>
  <c r="BK197" i="4"/>
  <c r="BI197" i="4"/>
  <c r="BH197" i="4"/>
  <c r="BG197" i="4"/>
  <c r="BE197" i="4"/>
  <c r="T197" i="4"/>
  <c r="R197" i="4"/>
  <c r="P197" i="4"/>
  <c r="J197" i="4"/>
  <c r="BF197" i="4" s="1"/>
  <c r="BK195" i="4"/>
  <c r="BI195" i="4"/>
  <c r="BH195" i="4"/>
  <c r="BG195" i="4"/>
  <c r="BE195" i="4"/>
  <c r="T195" i="4"/>
  <c r="R195" i="4"/>
  <c r="P195" i="4"/>
  <c r="J195" i="4"/>
  <c r="BF195" i="4" s="1"/>
  <c r="BK194" i="4"/>
  <c r="BI194" i="4"/>
  <c r="BH194" i="4"/>
  <c r="BG194" i="4"/>
  <c r="BF194" i="4"/>
  <c r="BE194" i="4"/>
  <c r="T194" i="4"/>
  <c r="R194" i="4"/>
  <c r="P194" i="4"/>
  <c r="J194" i="4"/>
  <c r="BK192" i="4"/>
  <c r="BI192" i="4"/>
  <c r="BH192" i="4"/>
  <c r="BG192" i="4"/>
  <c r="BE192" i="4"/>
  <c r="T192" i="4"/>
  <c r="R192" i="4"/>
  <c r="P192" i="4"/>
  <c r="J192" i="4"/>
  <c r="BF192" i="4" s="1"/>
  <c r="BK190" i="4"/>
  <c r="BI190" i="4"/>
  <c r="BH190" i="4"/>
  <c r="BG190" i="4"/>
  <c r="BE190" i="4"/>
  <c r="T190" i="4"/>
  <c r="R190" i="4"/>
  <c r="P190" i="4"/>
  <c r="J190" i="4"/>
  <c r="BF190" i="4" s="1"/>
  <c r="BK187" i="4"/>
  <c r="BI187" i="4"/>
  <c r="BH187" i="4"/>
  <c r="BG187" i="4"/>
  <c r="BE187" i="4"/>
  <c r="T187" i="4"/>
  <c r="R187" i="4"/>
  <c r="P187" i="4"/>
  <c r="J187" i="4"/>
  <c r="BF187" i="4" s="1"/>
  <c r="BK184" i="4"/>
  <c r="BK183" i="4" s="1"/>
  <c r="J183" i="4" s="1"/>
  <c r="J100" i="4" s="1"/>
  <c r="BI184" i="4"/>
  <c r="BH184" i="4"/>
  <c r="BG184" i="4"/>
  <c r="BF184" i="4"/>
  <c r="BE184" i="4"/>
  <c r="T184" i="4"/>
  <c r="T183" i="4" s="1"/>
  <c r="R184" i="4"/>
  <c r="R183" i="4" s="1"/>
  <c r="P184" i="4"/>
  <c r="P183" i="4" s="1"/>
  <c r="J184" i="4"/>
  <c r="BK182" i="4"/>
  <c r="BI182" i="4"/>
  <c r="BH182" i="4"/>
  <c r="BG182" i="4"/>
  <c r="BE182" i="4"/>
  <c r="T182" i="4"/>
  <c r="R182" i="4"/>
  <c r="P182" i="4"/>
  <c r="J182" i="4"/>
  <c r="BF182" i="4" s="1"/>
  <c r="BK181" i="4"/>
  <c r="BI181" i="4"/>
  <c r="BH181" i="4"/>
  <c r="BG181" i="4"/>
  <c r="BE181" i="4"/>
  <c r="T181" i="4"/>
  <c r="R181" i="4"/>
  <c r="P181" i="4"/>
  <c r="J181" i="4"/>
  <c r="BF181" i="4" s="1"/>
  <c r="BK179" i="4"/>
  <c r="BI179" i="4"/>
  <c r="BH179" i="4"/>
  <c r="BG179" i="4"/>
  <c r="BE179" i="4"/>
  <c r="T179" i="4"/>
  <c r="R179" i="4"/>
  <c r="P179" i="4"/>
  <c r="J179" i="4"/>
  <c r="BF179" i="4" s="1"/>
  <c r="BK177" i="4"/>
  <c r="BI177" i="4"/>
  <c r="BH177" i="4"/>
  <c r="BG177" i="4"/>
  <c r="BE177" i="4"/>
  <c r="T177" i="4"/>
  <c r="R177" i="4"/>
  <c r="P177" i="4"/>
  <c r="J177" i="4"/>
  <c r="BF177" i="4" s="1"/>
  <c r="BK174" i="4"/>
  <c r="BI174" i="4"/>
  <c r="BH174" i="4"/>
  <c r="BG174" i="4"/>
  <c r="BE174" i="4"/>
  <c r="T174" i="4"/>
  <c r="R174" i="4"/>
  <c r="P174" i="4"/>
  <c r="J174" i="4"/>
  <c r="BF174" i="4" s="1"/>
  <c r="BK172" i="4"/>
  <c r="BI172" i="4"/>
  <c r="BH172" i="4"/>
  <c r="BG172" i="4"/>
  <c r="BE172" i="4"/>
  <c r="T172" i="4"/>
  <c r="R172" i="4"/>
  <c r="P172" i="4"/>
  <c r="J172" i="4"/>
  <c r="BF172" i="4" s="1"/>
  <c r="BK168" i="4"/>
  <c r="BI168" i="4"/>
  <c r="BH168" i="4"/>
  <c r="BG168" i="4"/>
  <c r="BF168" i="4"/>
  <c r="BE168" i="4"/>
  <c r="T168" i="4"/>
  <c r="R168" i="4"/>
  <c r="P168" i="4"/>
  <c r="J168" i="4"/>
  <c r="BK164" i="4"/>
  <c r="BI164" i="4"/>
  <c r="BH164" i="4"/>
  <c r="BG164" i="4"/>
  <c r="BE164" i="4"/>
  <c r="T164" i="4"/>
  <c r="R164" i="4"/>
  <c r="P164" i="4"/>
  <c r="J164" i="4"/>
  <c r="BF164" i="4" s="1"/>
  <c r="BK162" i="4"/>
  <c r="BI162" i="4"/>
  <c r="BH162" i="4"/>
  <c r="BG162" i="4"/>
  <c r="BE162" i="4"/>
  <c r="T162" i="4"/>
  <c r="R162" i="4"/>
  <c r="P162" i="4"/>
  <c r="J162" i="4"/>
  <c r="BF162" i="4" s="1"/>
  <c r="BK160" i="4"/>
  <c r="BI160" i="4"/>
  <c r="BH160" i="4"/>
  <c r="BG160" i="4"/>
  <c r="BE160" i="4"/>
  <c r="T160" i="4"/>
  <c r="R160" i="4"/>
  <c r="P160" i="4"/>
  <c r="J160" i="4"/>
  <c r="BF160" i="4" s="1"/>
  <c r="BK158" i="4"/>
  <c r="BK151" i="4" s="1"/>
  <c r="J151" i="4" s="1"/>
  <c r="J99" i="4" s="1"/>
  <c r="BI158" i="4"/>
  <c r="BH158" i="4"/>
  <c r="BG158" i="4"/>
  <c r="BF158" i="4"/>
  <c r="BE158" i="4"/>
  <c r="T158" i="4"/>
  <c r="R158" i="4"/>
  <c r="P158" i="4"/>
  <c r="J158" i="4"/>
  <c r="BK156" i="4"/>
  <c r="BI156" i="4"/>
  <c r="BH156" i="4"/>
  <c r="BG156" i="4"/>
  <c r="BE156" i="4"/>
  <c r="T156" i="4"/>
  <c r="R156" i="4"/>
  <c r="P156" i="4"/>
  <c r="J156" i="4"/>
  <c r="BF156" i="4" s="1"/>
  <c r="BK154" i="4"/>
  <c r="BI154" i="4"/>
  <c r="BH154" i="4"/>
  <c r="BG154" i="4"/>
  <c r="BF154" i="4"/>
  <c r="BE154" i="4"/>
  <c r="T154" i="4"/>
  <c r="R154" i="4"/>
  <c r="P154" i="4"/>
  <c r="J154" i="4"/>
  <c r="BK152" i="4"/>
  <c r="BI152" i="4"/>
  <c r="BH152" i="4"/>
  <c r="BG152" i="4"/>
  <c r="BE152" i="4"/>
  <c r="T152" i="4"/>
  <c r="R152" i="4"/>
  <c r="P152" i="4"/>
  <c r="J152" i="4"/>
  <c r="BF152" i="4" s="1"/>
  <c r="BK149" i="4"/>
  <c r="BI149" i="4"/>
  <c r="BH149" i="4"/>
  <c r="BG149" i="4"/>
  <c r="BF149" i="4"/>
  <c r="BE149" i="4"/>
  <c r="T149" i="4"/>
  <c r="R149" i="4"/>
  <c r="P149" i="4"/>
  <c r="J149" i="4"/>
  <c r="BK148" i="4"/>
  <c r="BI148" i="4"/>
  <c r="BH148" i="4"/>
  <c r="BG148" i="4"/>
  <c r="BE148" i="4"/>
  <c r="T148" i="4"/>
  <c r="T145" i="4" s="1"/>
  <c r="R148" i="4"/>
  <c r="P148" i="4"/>
  <c r="J148" i="4"/>
  <c r="BF148" i="4" s="1"/>
  <c r="BK146" i="4"/>
  <c r="BI146" i="4"/>
  <c r="BH146" i="4"/>
  <c r="BG146" i="4"/>
  <c r="BF146" i="4"/>
  <c r="BE146" i="4"/>
  <c r="T146" i="4"/>
  <c r="R146" i="4"/>
  <c r="P146" i="4"/>
  <c r="J146" i="4"/>
  <c r="J140" i="4"/>
  <c r="F137" i="4"/>
  <c r="E135" i="4"/>
  <c r="BI122" i="4"/>
  <c r="BH122" i="4"/>
  <c r="BG122" i="4"/>
  <c r="BE122" i="4"/>
  <c r="BI121" i="4"/>
  <c r="BH121" i="4"/>
  <c r="BG121" i="4"/>
  <c r="BF121" i="4"/>
  <c r="BE121" i="4"/>
  <c r="BI120" i="4"/>
  <c r="BH120" i="4"/>
  <c r="BG120" i="4"/>
  <c r="BF120" i="4"/>
  <c r="BE120" i="4"/>
  <c r="BI119" i="4"/>
  <c r="BH119" i="4"/>
  <c r="BG119" i="4"/>
  <c r="BF119" i="4"/>
  <c r="BE119" i="4"/>
  <c r="BI118" i="4"/>
  <c r="BH118" i="4"/>
  <c r="BG118" i="4"/>
  <c r="BF118" i="4"/>
  <c r="BE118" i="4"/>
  <c r="J35" i="4" s="1"/>
  <c r="BI117" i="4"/>
  <c r="BH117" i="4"/>
  <c r="F38" i="4" s="1"/>
  <c r="BC97" i="1" s="1"/>
  <c r="BG117" i="4"/>
  <c r="BF117" i="4"/>
  <c r="BE117" i="4"/>
  <c r="J92" i="4"/>
  <c r="F89" i="4"/>
  <c r="E87" i="4"/>
  <c r="J39" i="4"/>
  <c r="J38" i="4"/>
  <c r="J37" i="4"/>
  <c r="J21" i="4"/>
  <c r="E21" i="4"/>
  <c r="J91" i="4" s="1"/>
  <c r="J20" i="4"/>
  <c r="J18" i="4"/>
  <c r="E18" i="4"/>
  <c r="F92" i="4" s="1"/>
  <c r="J17" i="4"/>
  <c r="J15" i="4"/>
  <c r="E15" i="4"/>
  <c r="F91" i="4" s="1"/>
  <c r="J14" i="4"/>
  <c r="J137" i="4"/>
  <c r="E7" i="4"/>
  <c r="E85" i="4" s="1"/>
  <c r="BK467" i="3"/>
  <c r="BI467" i="3"/>
  <c r="BH467" i="3"/>
  <c r="BG467" i="3"/>
  <c r="BF467" i="3"/>
  <c r="BE467" i="3"/>
  <c r="T467" i="3"/>
  <c r="R467" i="3"/>
  <c r="P467" i="3"/>
  <c r="J467" i="3"/>
  <c r="BK466" i="3"/>
  <c r="BI466" i="3"/>
  <c r="BH466" i="3"/>
  <c r="BG466" i="3"/>
  <c r="BE466" i="3"/>
  <c r="T466" i="3"/>
  <c r="R466" i="3"/>
  <c r="P466" i="3"/>
  <c r="J466" i="3"/>
  <c r="BF466" i="3" s="1"/>
  <c r="BK465" i="3"/>
  <c r="BI465" i="3"/>
  <c r="BH465" i="3"/>
  <c r="BG465" i="3"/>
  <c r="BE465" i="3"/>
  <c r="T465" i="3"/>
  <c r="R465" i="3"/>
  <c r="P465" i="3"/>
  <c r="J465" i="3"/>
  <c r="BF465" i="3" s="1"/>
  <c r="BK464" i="3"/>
  <c r="BI464" i="3"/>
  <c r="BH464" i="3"/>
  <c r="BG464" i="3"/>
  <c r="BE464" i="3"/>
  <c r="T464" i="3"/>
  <c r="R464" i="3"/>
  <c r="P464" i="3"/>
  <c r="J464" i="3"/>
  <c r="BF464" i="3" s="1"/>
  <c r="BK463" i="3"/>
  <c r="BI463" i="3"/>
  <c r="BH463" i="3"/>
  <c r="BG463" i="3"/>
  <c r="BE463" i="3"/>
  <c r="T463" i="3"/>
  <c r="R463" i="3"/>
  <c r="P463" i="3"/>
  <c r="J463" i="3"/>
  <c r="BF463" i="3" s="1"/>
  <c r="BK462" i="3"/>
  <c r="BI462" i="3"/>
  <c r="BH462" i="3"/>
  <c r="BG462" i="3"/>
  <c r="BE462" i="3"/>
  <c r="T462" i="3"/>
  <c r="R462" i="3"/>
  <c r="P462" i="3"/>
  <c r="J462" i="3"/>
  <c r="BF462" i="3" s="1"/>
  <c r="BK461" i="3"/>
  <c r="BI461" i="3"/>
  <c r="BH461" i="3"/>
  <c r="BG461" i="3"/>
  <c r="BF461" i="3"/>
  <c r="BE461" i="3"/>
  <c r="T461" i="3"/>
  <c r="R461" i="3"/>
  <c r="P461" i="3"/>
  <c r="J461" i="3"/>
  <c r="BK459" i="3"/>
  <c r="BI459" i="3"/>
  <c r="BH459" i="3"/>
  <c r="BG459" i="3"/>
  <c r="BE459" i="3"/>
  <c r="T459" i="3"/>
  <c r="R459" i="3"/>
  <c r="P459" i="3"/>
  <c r="J459" i="3"/>
  <c r="BF459" i="3" s="1"/>
  <c r="BK455" i="3"/>
  <c r="BI455" i="3"/>
  <c r="BH455" i="3"/>
  <c r="BG455" i="3"/>
  <c r="BE455" i="3"/>
  <c r="T455" i="3"/>
  <c r="R455" i="3"/>
  <c r="P455" i="3"/>
  <c r="J455" i="3"/>
  <c r="BF455" i="3" s="1"/>
  <c r="BK453" i="3"/>
  <c r="BI453" i="3"/>
  <c r="BH453" i="3"/>
  <c r="BG453" i="3"/>
  <c r="BE453" i="3"/>
  <c r="T453" i="3"/>
  <c r="R453" i="3"/>
  <c r="P453" i="3"/>
  <c r="J453" i="3"/>
  <c r="BF453" i="3" s="1"/>
  <c r="BK451" i="3"/>
  <c r="BI451" i="3"/>
  <c r="BH451" i="3"/>
  <c r="BG451" i="3"/>
  <c r="BE451" i="3"/>
  <c r="T451" i="3"/>
  <c r="T438" i="3" s="1"/>
  <c r="T437" i="3" s="1"/>
  <c r="R451" i="3"/>
  <c r="P451" i="3"/>
  <c r="J451" i="3"/>
  <c r="BF451" i="3" s="1"/>
  <c r="BK449" i="3"/>
  <c r="BI449" i="3"/>
  <c r="BH449" i="3"/>
  <c r="BG449" i="3"/>
  <c r="BE449" i="3"/>
  <c r="T449" i="3"/>
  <c r="R449" i="3"/>
  <c r="P449" i="3"/>
  <c r="J449" i="3"/>
  <c r="BF449" i="3" s="1"/>
  <c r="BK445" i="3"/>
  <c r="BI445" i="3"/>
  <c r="BH445" i="3"/>
  <c r="BG445" i="3"/>
  <c r="BE445" i="3"/>
  <c r="T445" i="3"/>
  <c r="R445" i="3"/>
  <c r="P445" i="3"/>
  <c r="J445" i="3"/>
  <c r="BF445" i="3" s="1"/>
  <c r="BK441" i="3"/>
  <c r="BI441" i="3"/>
  <c r="BH441" i="3"/>
  <c r="BG441" i="3"/>
  <c r="BE441" i="3"/>
  <c r="T441" i="3"/>
  <c r="R441" i="3"/>
  <c r="P441" i="3"/>
  <c r="J441" i="3"/>
  <c r="BF441" i="3" s="1"/>
  <c r="BK439" i="3"/>
  <c r="BK438" i="3" s="1"/>
  <c r="BI439" i="3"/>
  <c r="BH439" i="3"/>
  <c r="BG439" i="3"/>
  <c r="BF439" i="3"/>
  <c r="BE439" i="3"/>
  <c r="T439" i="3"/>
  <c r="R439" i="3"/>
  <c r="R438" i="3" s="1"/>
  <c r="R437" i="3" s="1"/>
  <c r="P439" i="3"/>
  <c r="J439" i="3"/>
  <c r="BK435" i="3"/>
  <c r="BI435" i="3"/>
  <c r="BH435" i="3"/>
  <c r="BG435" i="3"/>
  <c r="BE435" i="3"/>
  <c r="T435" i="3"/>
  <c r="R435" i="3"/>
  <c r="P435" i="3"/>
  <c r="J435" i="3"/>
  <c r="BF435" i="3" s="1"/>
  <c r="BK434" i="3"/>
  <c r="BI434" i="3"/>
  <c r="BH434" i="3"/>
  <c r="BG434" i="3"/>
  <c r="BE434" i="3"/>
  <c r="T434" i="3"/>
  <c r="R434" i="3"/>
  <c r="P434" i="3"/>
  <c r="J434" i="3"/>
  <c r="BF434" i="3" s="1"/>
  <c r="BK432" i="3"/>
  <c r="BI432" i="3"/>
  <c r="BH432" i="3"/>
  <c r="BG432" i="3"/>
  <c r="BE432" i="3"/>
  <c r="T432" i="3"/>
  <c r="R432" i="3"/>
  <c r="P432" i="3"/>
  <c r="J432" i="3"/>
  <c r="BF432" i="3" s="1"/>
  <c r="BK430" i="3"/>
  <c r="BI430" i="3"/>
  <c r="BH430" i="3"/>
  <c r="BG430" i="3"/>
  <c r="BE430" i="3"/>
  <c r="T430" i="3"/>
  <c r="T422" i="3" s="1"/>
  <c r="R430" i="3"/>
  <c r="P430" i="3"/>
  <c r="J430" i="3"/>
  <c r="BF430" i="3" s="1"/>
  <c r="BK423" i="3"/>
  <c r="BK422" i="3" s="1"/>
  <c r="J422" i="3" s="1"/>
  <c r="J114" i="3" s="1"/>
  <c r="BI423" i="3"/>
  <c r="BH423" i="3"/>
  <c r="BG423" i="3"/>
  <c r="BE423" i="3"/>
  <c r="T423" i="3"/>
  <c r="R423" i="3"/>
  <c r="P423" i="3"/>
  <c r="J423" i="3"/>
  <c r="BF423" i="3" s="1"/>
  <c r="BK420" i="3"/>
  <c r="BI420" i="3"/>
  <c r="BH420" i="3"/>
  <c r="BG420" i="3"/>
  <c r="BF420" i="3"/>
  <c r="BE420" i="3"/>
  <c r="T420" i="3"/>
  <c r="R420" i="3"/>
  <c r="R406" i="3" s="1"/>
  <c r="P420" i="3"/>
  <c r="J420" i="3"/>
  <c r="BK416" i="3"/>
  <c r="BI416" i="3"/>
  <c r="BH416" i="3"/>
  <c r="BG416" i="3"/>
  <c r="BE416" i="3"/>
  <c r="T416" i="3"/>
  <c r="R416" i="3"/>
  <c r="P416" i="3"/>
  <c r="J416" i="3"/>
  <c r="BF416" i="3" s="1"/>
  <c r="BK414" i="3"/>
  <c r="BI414" i="3"/>
  <c r="BH414" i="3"/>
  <c r="BG414" i="3"/>
  <c r="BF414" i="3"/>
  <c r="BE414" i="3"/>
  <c r="T414" i="3"/>
  <c r="R414" i="3"/>
  <c r="P414" i="3"/>
  <c r="J414" i="3"/>
  <c r="BK412" i="3"/>
  <c r="BI412" i="3"/>
  <c r="BH412" i="3"/>
  <c r="BG412" i="3"/>
  <c r="BE412" i="3"/>
  <c r="T412" i="3"/>
  <c r="R412" i="3"/>
  <c r="P412" i="3"/>
  <c r="J412" i="3"/>
  <c r="BF412" i="3" s="1"/>
  <c r="BK407" i="3"/>
  <c r="BI407" i="3"/>
  <c r="BH407" i="3"/>
  <c r="BG407" i="3"/>
  <c r="BE407" i="3"/>
  <c r="T407" i="3"/>
  <c r="R407" i="3"/>
  <c r="P407" i="3"/>
  <c r="J407" i="3"/>
  <c r="BF407" i="3" s="1"/>
  <c r="BK405" i="3"/>
  <c r="BI405" i="3"/>
  <c r="BH405" i="3"/>
  <c r="BG405" i="3"/>
  <c r="BE405" i="3"/>
  <c r="T405" i="3"/>
  <c r="R405" i="3"/>
  <c r="P405" i="3"/>
  <c r="J405" i="3"/>
  <c r="BF405" i="3" s="1"/>
  <c r="BK403" i="3"/>
  <c r="BI403" i="3"/>
  <c r="BH403" i="3"/>
  <c r="BG403" i="3"/>
  <c r="BE403" i="3"/>
  <c r="T403" i="3"/>
  <c r="T383" i="3" s="1"/>
  <c r="R403" i="3"/>
  <c r="P403" i="3"/>
  <c r="J403" i="3"/>
  <c r="BF403" i="3" s="1"/>
  <c r="BK401" i="3"/>
  <c r="BI401" i="3"/>
  <c r="BH401" i="3"/>
  <c r="BG401" i="3"/>
  <c r="BE401" i="3"/>
  <c r="T401" i="3"/>
  <c r="R401" i="3"/>
  <c r="P401" i="3"/>
  <c r="J401" i="3"/>
  <c r="BF401" i="3" s="1"/>
  <c r="BK399" i="3"/>
  <c r="BI399" i="3"/>
  <c r="BH399" i="3"/>
  <c r="BG399" i="3"/>
  <c r="BE399" i="3"/>
  <c r="T399" i="3"/>
  <c r="R399" i="3"/>
  <c r="P399" i="3"/>
  <c r="J399" i="3"/>
  <c r="BF399" i="3" s="1"/>
  <c r="BK395" i="3"/>
  <c r="BI395" i="3"/>
  <c r="BH395" i="3"/>
  <c r="BG395" i="3"/>
  <c r="BE395" i="3"/>
  <c r="T395" i="3"/>
  <c r="R395" i="3"/>
  <c r="P395" i="3"/>
  <c r="J395" i="3"/>
  <c r="BF395" i="3" s="1"/>
  <c r="BK394" i="3"/>
  <c r="BI394" i="3"/>
  <c r="BH394" i="3"/>
  <c r="BG394" i="3"/>
  <c r="BE394" i="3"/>
  <c r="T394" i="3"/>
  <c r="R394" i="3"/>
  <c r="P394" i="3"/>
  <c r="J394" i="3"/>
  <c r="BF394" i="3" s="1"/>
  <c r="BK384" i="3"/>
  <c r="BK383" i="3" s="1"/>
  <c r="J383" i="3" s="1"/>
  <c r="J112" i="3" s="1"/>
  <c r="BI384" i="3"/>
  <c r="BH384" i="3"/>
  <c r="BG384" i="3"/>
  <c r="BE384" i="3"/>
  <c r="T384" i="3"/>
  <c r="R384" i="3"/>
  <c r="P384" i="3"/>
  <c r="P383" i="3" s="1"/>
  <c r="J384" i="3"/>
  <c r="BF384" i="3" s="1"/>
  <c r="BK382" i="3"/>
  <c r="BI382" i="3"/>
  <c r="BH382" i="3"/>
  <c r="BG382" i="3"/>
  <c r="BE382" i="3"/>
  <c r="T382" i="3"/>
  <c r="R382" i="3"/>
  <c r="P382" i="3"/>
  <c r="J382" i="3"/>
  <c r="BF382" i="3" s="1"/>
  <c r="BK380" i="3"/>
  <c r="BI380" i="3"/>
  <c r="BH380" i="3"/>
  <c r="BG380" i="3"/>
  <c r="BF380" i="3"/>
  <c r="BE380" i="3"/>
  <c r="T380" i="3"/>
  <c r="R380" i="3"/>
  <c r="P380" i="3"/>
  <c r="J380" i="3"/>
  <c r="BK378" i="3"/>
  <c r="BI378" i="3"/>
  <c r="BH378" i="3"/>
  <c r="BG378" i="3"/>
  <c r="BE378" i="3"/>
  <c r="T378" i="3"/>
  <c r="R378" i="3"/>
  <c r="P378" i="3"/>
  <c r="J378" i="3"/>
  <c r="BF378" i="3" s="1"/>
  <c r="BK376" i="3"/>
  <c r="BI376" i="3"/>
  <c r="BH376" i="3"/>
  <c r="BG376" i="3"/>
  <c r="BE376" i="3"/>
  <c r="T376" i="3"/>
  <c r="R376" i="3"/>
  <c r="P376" i="3"/>
  <c r="J376" i="3"/>
  <c r="BF376" i="3" s="1"/>
  <c r="BK374" i="3"/>
  <c r="BI374" i="3"/>
  <c r="BH374" i="3"/>
  <c r="BG374" i="3"/>
  <c r="BE374" i="3"/>
  <c r="T374" i="3"/>
  <c r="R374" i="3"/>
  <c r="P374" i="3"/>
  <c r="J374" i="3"/>
  <c r="BF374" i="3" s="1"/>
  <c r="BK371" i="3"/>
  <c r="BI371" i="3"/>
  <c r="BH371" i="3"/>
  <c r="BG371" i="3"/>
  <c r="BE371" i="3"/>
  <c r="T371" i="3"/>
  <c r="R371" i="3"/>
  <c r="P371" i="3"/>
  <c r="J371" i="3"/>
  <c r="BF371" i="3" s="1"/>
  <c r="BK369" i="3"/>
  <c r="BI369" i="3"/>
  <c r="BH369" i="3"/>
  <c r="BG369" i="3"/>
  <c r="BE369" i="3"/>
  <c r="T369" i="3"/>
  <c r="R369" i="3"/>
  <c r="P369" i="3"/>
  <c r="J369" i="3"/>
  <c r="BF369" i="3" s="1"/>
  <c r="BK367" i="3"/>
  <c r="BI367" i="3"/>
  <c r="BH367" i="3"/>
  <c r="BG367" i="3"/>
  <c r="BF367" i="3"/>
  <c r="BE367" i="3"/>
  <c r="T367" i="3"/>
  <c r="R367" i="3"/>
  <c r="P367" i="3"/>
  <c r="J367" i="3"/>
  <c r="BK365" i="3"/>
  <c r="BI365" i="3"/>
  <c r="BH365" i="3"/>
  <c r="BG365" i="3"/>
  <c r="BE365" i="3"/>
  <c r="T365" i="3"/>
  <c r="R365" i="3"/>
  <c r="P365" i="3"/>
  <c r="J365" i="3"/>
  <c r="BF365" i="3" s="1"/>
  <c r="BK364" i="3"/>
  <c r="J364" i="3" s="1"/>
  <c r="J111" i="3" s="1"/>
  <c r="R364" i="3"/>
  <c r="BK363" i="3"/>
  <c r="BI363" i="3"/>
  <c r="BH363" i="3"/>
  <c r="BG363" i="3"/>
  <c r="BE363" i="3"/>
  <c r="T363" i="3"/>
  <c r="R363" i="3"/>
  <c r="P363" i="3"/>
  <c r="J363" i="3"/>
  <c r="BF363" i="3" s="1"/>
  <c r="BK362" i="3"/>
  <c r="BK357" i="3" s="1"/>
  <c r="J357" i="3" s="1"/>
  <c r="J110" i="3" s="1"/>
  <c r="BI362" i="3"/>
  <c r="BH362" i="3"/>
  <c r="BG362" i="3"/>
  <c r="BE362" i="3"/>
  <c r="T362" i="3"/>
  <c r="T357" i="3" s="1"/>
  <c r="R362" i="3"/>
  <c r="P362" i="3"/>
  <c r="J362" i="3"/>
  <c r="BF362" i="3" s="1"/>
  <c r="BK358" i="3"/>
  <c r="BI358" i="3"/>
  <c r="BH358" i="3"/>
  <c r="BG358" i="3"/>
  <c r="BE358" i="3"/>
  <c r="T358" i="3"/>
  <c r="R358" i="3"/>
  <c r="P358" i="3"/>
  <c r="J358" i="3"/>
  <c r="BF358" i="3" s="1"/>
  <c r="P357" i="3"/>
  <c r="BK356" i="3"/>
  <c r="BI356" i="3"/>
  <c r="BH356" i="3"/>
  <c r="BG356" i="3"/>
  <c r="BE356" i="3"/>
  <c r="T356" i="3"/>
  <c r="R356" i="3"/>
  <c r="P356" i="3"/>
  <c r="J356" i="3"/>
  <c r="BF356" i="3" s="1"/>
  <c r="BK354" i="3"/>
  <c r="BI354" i="3"/>
  <c r="BH354" i="3"/>
  <c r="BG354" i="3"/>
  <c r="BF354" i="3"/>
  <c r="BE354" i="3"/>
  <c r="T354" i="3"/>
  <c r="R354" i="3"/>
  <c r="P354" i="3"/>
  <c r="J354" i="3"/>
  <c r="BK351" i="3"/>
  <c r="BI351" i="3"/>
  <c r="BH351" i="3"/>
  <c r="BG351" i="3"/>
  <c r="BE351" i="3"/>
  <c r="T351" i="3"/>
  <c r="R351" i="3"/>
  <c r="P351" i="3"/>
  <c r="J351" i="3"/>
  <c r="BF351" i="3" s="1"/>
  <c r="BK350" i="3"/>
  <c r="J350" i="3" s="1"/>
  <c r="J109" i="3" s="1"/>
  <c r="R350" i="3"/>
  <c r="BK349" i="3"/>
  <c r="BI349" i="3"/>
  <c r="BH349" i="3"/>
  <c r="BG349" i="3"/>
  <c r="BE349" i="3"/>
  <c r="T349" i="3"/>
  <c r="R349" i="3"/>
  <c r="P349" i="3"/>
  <c r="J349" i="3"/>
  <c r="BF349" i="3" s="1"/>
  <c r="BK345" i="3"/>
  <c r="BK344" i="3" s="1"/>
  <c r="J344" i="3" s="1"/>
  <c r="J108" i="3" s="1"/>
  <c r="BI345" i="3"/>
  <c r="BH345" i="3"/>
  <c r="BG345" i="3"/>
  <c r="BE345" i="3"/>
  <c r="T345" i="3"/>
  <c r="T344" i="3" s="1"/>
  <c r="R345" i="3"/>
  <c r="P345" i="3"/>
  <c r="P344" i="3" s="1"/>
  <c r="J345" i="3"/>
  <c r="BF345" i="3" s="1"/>
  <c r="BK343" i="3"/>
  <c r="BI343" i="3"/>
  <c r="BH343" i="3"/>
  <c r="BG343" i="3"/>
  <c r="BF343" i="3"/>
  <c r="BE343" i="3"/>
  <c r="T343" i="3"/>
  <c r="R343" i="3"/>
  <c r="P343" i="3"/>
  <c r="J343" i="3"/>
  <c r="BK342" i="3"/>
  <c r="BI342" i="3"/>
  <c r="BH342" i="3"/>
  <c r="BG342" i="3"/>
  <c r="BE342" i="3"/>
  <c r="T342" i="3"/>
  <c r="R342" i="3"/>
  <c r="P342" i="3"/>
  <c r="J342" i="3"/>
  <c r="BF342" i="3" s="1"/>
  <c r="BK340" i="3"/>
  <c r="BI340" i="3"/>
  <c r="BH340" i="3"/>
  <c r="BG340" i="3"/>
  <c r="BF340" i="3"/>
  <c r="BE340" i="3"/>
  <c r="T340" i="3"/>
  <c r="R340" i="3"/>
  <c r="P340" i="3"/>
  <c r="J340" i="3"/>
  <c r="BK338" i="3"/>
  <c r="BI338" i="3"/>
  <c r="BH338" i="3"/>
  <c r="BG338" i="3"/>
  <c r="BE338" i="3"/>
  <c r="T338" i="3"/>
  <c r="R338" i="3"/>
  <c r="R337" i="3" s="1"/>
  <c r="P338" i="3"/>
  <c r="J338" i="3"/>
  <c r="BF338" i="3" s="1"/>
  <c r="BK337" i="3"/>
  <c r="J337" i="3" s="1"/>
  <c r="J107" i="3" s="1"/>
  <c r="BK336" i="3"/>
  <c r="BI336" i="3"/>
  <c r="BH336" i="3"/>
  <c r="BG336" i="3"/>
  <c r="BE336" i="3"/>
  <c r="T336" i="3"/>
  <c r="R336" i="3"/>
  <c r="P336" i="3"/>
  <c r="J336" i="3"/>
  <c r="BF336" i="3" s="1"/>
  <c r="BK335" i="3"/>
  <c r="BI335" i="3"/>
  <c r="BH335" i="3"/>
  <c r="BG335" i="3"/>
  <c r="BE335" i="3"/>
  <c r="T335" i="3"/>
  <c r="R335" i="3"/>
  <c r="P335" i="3"/>
  <c r="J335" i="3"/>
  <c r="BF335" i="3" s="1"/>
  <c r="BK333" i="3"/>
  <c r="BI333" i="3"/>
  <c r="BH333" i="3"/>
  <c r="BG333" i="3"/>
  <c r="BE333" i="3"/>
  <c r="T333" i="3"/>
  <c r="R333" i="3"/>
  <c r="P333" i="3"/>
  <c r="J333" i="3"/>
  <c r="BF333" i="3" s="1"/>
  <c r="BK332" i="3"/>
  <c r="BI332" i="3"/>
  <c r="BH332" i="3"/>
  <c r="BG332" i="3"/>
  <c r="BE332" i="3"/>
  <c r="T332" i="3"/>
  <c r="R332" i="3"/>
  <c r="P332" i="3"/>
  <c r="J332" i="3"/>
  <c r="BF332" i="3" s="1"/>
  <c r="BK330" i="3"/>
  <c r="BI330" i="3"/>
  <c r="BH330" i="3"/>
  <c r="BG330" i="3"/>
  <c r="BE330" i="3"/>
  <c r="T330" i="3"/>
  <c r="R330" i="3"/>
  <c r="P330" i="3"/>
  <c r="J330" i="3"/>
  <c r="BF330" i="3" s="1"/>
  <c r="BK329" i="3"/>
  <c r="BI329" i="3"/>
  <c r="BH329" i="3"/>
  <c r="BG329" i="3"/>
  <c r="BE329" i="3"/>
  <c r="T329" i="3"/>
  <c r="R329" i="3"/>
  <c r="P329" i="3"/>
  <c r="J329" i="3"/>
  <c r="BF329" i="3" s="1"/>
  <c r="BK327" i="3"/>
  <c r="BI327" i="3"/>
  <c r="BH327" i="3"/>
  <c r="BG327" i="3"/>
  <c r="BE327" i="3"/>
  <c r="T327" i="3"/>
  <c r="R327" i="3"/>
  <c r="P327" i="3"/>
  <c r="J327" i="3"/>
  <c r="BF327" i="3" s="1"/>
  <c r="BK325" i="3"/>
  <c r="BI325" i="3"/>
  <c r="BH325" i="3"/>
  <c r="BG325" i="3"/>
  <c r="BE325" i="3"/>
  <c r="T325" i="3"/>
  <c r="R325" i="3"/>
  <c r="P325" i="3"/>
  <c r="J325" i="3"/>
  <c r="BF325" i="3" s="1"/>
  <c r="BK323" i="3"/>
  <c r="BI323" i="3"/>
  <c r="BH323" i="3"/>
  <c r="BG323" i="3"/>
  <c r="BE323" i="3"/>
  <c r="T323" i="3"/>
  <c r="R323" i="3"/>
  <c r="P323" i="3"/>
  <c r="J323" i="3"/>
  <c r="BF323" i="3" s="1"/>
  <c r="BK321" i="3"/>
  <c r="BI321" i="3"/>
  <c r="BH321" i="3"/>
  <c r="BG321" i="3"/>
  <c r="BE321" i="3"/>
  <c r="T321" i="3"/>
  <c r="R321" i="3"/>
  <c r="P321" i="3"/>
  <c r="J321" i="3"/>
  <c r="BF321" i="3" s="1"/>
  <c r="BK319" i="3"/>
  <c r="BI319" i="3"/>
  <c r="BH319" i="3"/>
  <c r="BG319" i="3"/>
  <c r="BE319" i="3"/>
  <c r="T319" i="3"/>
  <c r="R319" i="3"/>
  <c r="P319" i="3"/>
  <c r="J319" i="3"/>
  <c r="BF319" i="3" s="1"/>
  <c r="BK317" i="3"/>
  <c r="BI317" i="3"/>
  <c r="BH317" i="3"/>
  <c r="BG317" i="3"/>
  <c r="BE317" i="3"/>
  <c r="T317" i="3"/>
  <c r="R317" i="3"/>
  <c r="P317" i="3"/>
  <c r="J317" i="3"/>
  <c r="BF317" i="3" s="1"/>
  <c r="BK316" i="3"/>
  <c r="BI316" i="3"/>
  <c r="BH316" i="3"/>
  <c r="BG316" i="3"/>
  <c r="BE316" i="3"/>
  <c r="T316" i="3"/>
  <c r="R316" i="3"/>
  <c r="P316" i="3"/>
  <c r="J316" i="3"/>
  <c r="BF316" i="3" s="1"/>
  <c r="BK315" i="3"/>
  <c r="BI315" i="3"/>
  <c r="BH315" i="3"/>
  <c r="BG315" i="3"/>
  <c r="BE315" i="3"/>
  <c r="T315" i="3"/>
  <c r="R315" i="3"/>
  <c r="P315" i="3"/>
  <c r="J315" i="3"/>
  <c r="BF315" i="3" s="1"/>
  <c r="BK313" i="3"/>
  <c r="BI313" i="3"/>
  <c r="BH313" i="3"/>
  <c r="BG313" i="3"/>
  <c r="BE313" i="3"/>
  <c r="T313" i="3"/>
  <c r="R313" i="3"/>
  <c r="P313" i="3"/>
  <c r="J313" i="3"/>
  <c r="BF313" i="3" s="1"/>
  <c r="BK312" i="3"/>
  <c r="BI312" i="3"/>
  <c r="BH312" i="3"/>
  <c r="BG312" i="3"/>
  <c r="BE312" i="3"/>
  <c r="T312" i="3"/>
  <c r="R312" i="3"/>
  <c r="P312" i="3"/>
  <c r="J312" i="3"/>
  <c r="BF312" i="3" s="1"/>
  <c r="BK308" i="3"/>
  <c r="BI308" i="3"/>
  <c r="BH308" i="3"/>
  <c r="BG308" i="3"/>
  <c r="BE308" i="3"/>
  <c r="T308" i="3"/>
  <c r="R308" i="3"/>
  <c r="P308" i="3"/>
  <c r="J308" i="3"/>
  <c r="BF308" i="3" s="1"/>
  <c r="BK306" i="3"/>
  <c r="BI306" i="3"/>
  <c r="BH306" i="3"/>
  <c r="BG306" i="3"/>
  <c r="BE306" i="3"/>
  <c r="T306" i="3"/>
  <c r="R306" i="3"/>
  <c r="P306" i="3"/>
  <c r="J306" i="3"/>
  <c r="BF306" i="3" s="1"/>
  <c r="BK305" i="3"/>
  <c r="BI305" i="3"/>
  <c r="BH305" i="3"/>
  <c r="BG305" i="3"/>
  <c r="BE305" i="3"/>
  <c r="T305" i="3"/>
  <c r="R305" i="3"/>
  <c r="P305" i="3"/>
  <c r="J305" i="3"/>
  <c r="BF305" i="3" s="1"/>
  <c r="BK304" i="3"/>
  <c r="BI304" i="3"/>
  <c r="BH304" i="3"/>
  <c r="BG304" i="3"/>
  <c r="BE304" i="3"/>
  <c r="T304" i="3"/>
  <c r="R304" i="3"/>
  <c r="P304" i="3"/>
  <c r="J304" i="3"/>
  <c r="BF304" i="3" s="1"/>
  <c r="BK302" i="3"/>
  <c r="BI302" i="3"/>
  <c r="BH302" i="3"/>
  <c r="BG302" i="3"/>
  <c r="BE302" i="3"/>
  <c r="T302" i="3"/>
  <c r="R302" i="3"/>
  <c r="P302" i="3"/>
  <c r="J302" i="3"/>
  <c r="BF302" i="3" s="1"/>
  <c r="BK301" i="3"/>
  <c r="BI301" i="3"/>
  <c r="BH301" i="3"/>
  <c r="BG301" i="3"/>
  <c r="BE301" i="3"/>
  <c r="T301" i="3"/>
  <c r="R301" i="3"/>
  <c r="P301" i="3"/>
  <c r="J301" i="3"/>
  <c r="BF301" i="3" s="1"/>
  <c r="BK300" i="3"/>
  <c r="BI300" i="3"/>
  <c r="BH300" i="3"/>
  <c r="BG300" i="3"/>
  <c r="BE300" i="3"/>
  <c r="T300" i="3"/>
  <c r="R300" i="3"/>
  <c r="P300" i="3"/>
  <c r="J300" i="3"/>
  <c r="BF300" i="3" s="1"/>
  <c r="BK299" i="3"/>
  <c r="BI299" i="3"/>
  <c r="BH299" i="3"/>
  <c r="BG299" i="3"/>
  <c r="BE299" i="3"/>
  <c r="T299" i="3"/>
  <c r="R299" i="3"/>
  <c r="P299" i="3"/>
  <c r="J299" i="3"/>
  <c r="BF299" i="3" s="1"/>
  <c r="BK297" i="3"/>
  <c r="BI297" i="3"/>
  <c r="BH297" i="3"/>
  <c r="BG297" i="3"/>
  <c r="BE297" i="3"/>
  <c r="T297" i="3"/>
  <c r="T292" i="3" s="1"/>
  <c r="R297" i="3"/>
  <c r="P297" i="3"/>
  <c r="J297" i="3"/>
  <c r="BF297" i="3" s="1"/>
  <c r="BK293" i="3"/>
  <c r="BI293" i="3"/>
  <c r="BH293" i="3"/>
  <c r="BG293" i="3"/>
  <c r="BE293" i="3"/>
  <c r="T293" i="3"/>
  <c r="R293" i="3"/>
  <c r="R292" i="3" s="1"/>
  <c r="P293" i="3"/>
  <c r="J293" i="3"/>
  <c r="BF293" i="3" s="1"/>
  <c r="P292" i="3"/>
  <c r="BK291" i="3"/>
  <c r="BI291" i="3"/>
  <c r="BH291" i="3"/>
  <c r="BG291" i="3"/>
  <c r="BF291" i="3"/>
  <c r="BE291" i="3"/>
  <c r="T291" i="3"/>
  <c r="R291" i="3"/>
  <c r="P291" i="3"/>
  <c r="J291" i="3"/>
  <c r="BK289" i="3"/>
  <c r="BI289" i="3"/>
  <c r="BH289" i="3"/>
  <c r="BG289" i="3"/>
  <c r="BE289" i="3"/>
  <c r="T289" i="3"/>
  <c r="R289" i="3"/>
  <c r="P289" i="3"/>
  <c r="J289" i="3"/>
  <c r="BF289" i="3" s="1"/>
  <c r="BK287" i="3"/>
  <c r="BI287" i="3"/>
  <c r="BH287" i="3"/>
  <c r="BG287" i="3"/>
  <c r="BF287" i="3"/>
  <c r="BE287" i="3"/>
  <c r="T287" i="3"/>
  <c r="R287" i="3"/>
  <c r="P287" i="3"/>
  <c r="J287" i="3"/>
  <c r="BK286" i="3"/>
  <c r="BI286" i="3"/>
  <c r="BH286" i="3"/>
  <c r="BG286" i="3"/>
  <c r="BE286" i="3"/>
  <c r="T286" i="3"/>
  <c r="R286" i="3"/>
  <c r="P286" i="3"/>
  <c r="J286" i="3"/>
  <c r="BF286" i="3" s="1"/>
  <c r="BK284" i="3"/>
  <c r="BI284" i="3"/>
  <c r="BH284" i="3"/>
  <c r="BG284" i="3"/>
  <c r="BF284" i="3"/>
  <c r="BE284" i="3"/>
  <c r="T284" i="3"/>
  <c r="R284" i="3"/>
  <c r="P284" i="3"/>
  <c r="J284" i="3"/>
  <c r="BK282" i="3"/>
  <c r="BI282" i="3"/>
  <c r="BH282" i="3"/>
  <c r="BG282" i="3"/>
  <c r="BE282" i="3"/>
  <c r="T282" i="3"/>
  <c r="R282" i="3"/>
  <c r="P282" i="3"/>
  <c r="J282" i="3"/>
  <c r="BF282" i="3" s="1"/>
  <c r="BK277" i="3"/>
  <c r="BI277" i="3"/>
  <c r="BH277" i="3"/>
  <c r="BG277" i="3"/>
  <c r="BF277" i="3"/>
  <c r="BE277" i="3"/>
  <c r="T277" i="3"/>
  <c r="R277" i="3"/>
  <c r="P277" i="3"/>
  <c r="J277" i="3"/>
  <c r="BK275" i="3"/>
  <c r="BI275" i="3"/>
  <c r="BH275" i="3"/>
  <c r="BG275" i="3"/>
  <c r="BE275" i="3"/>
  <c r="T275" i="3"/>
  <c r="R275" i="3"/>
  <c r="P275" i="3"/>
  <c r="J275" i="3"/>
  <c r="BF275" i="3" s="1"/>
  <c r="BK272" i="3"/>
  <c r="BI272" i="3"/>
  <c r="BH272" i="3"/>
  <c r="BG272" i="3"/>
  <c r="BF272" i="3"/>
  <c r="BE272" i="3"/>
  <c r="T272" i="3"/>
  <c r="R272" i="3"/>
  <c r="P272" i="3"/>
  <c r="J272" i="3"/>
  <c r="BK269" i="3"/>
  <c r="BI269" i="3"/>
  <c r="BH269" i="3"/>
  <c r="BG269" i="3"/>
  <c r="BE269" i="3"/>
  <c r="T269" i="3"/>
  <c r="R269" i="3"/>
  <c r="P269" i="3"/>
  <c r="J269" i="3"/>
  <c r="BF269" i="3" s="1"/>
  <c r="BK267" i="3"/>
  <c r="BI267" i="3"/>
  <c r="BH267" i="3"/>
  <c r="BG267" i="3"/>
  <c r="BF267" i="3"/>
  <c r="BE267" i="3"/>
  <c r="T267" i="3"/>
  <c r="R267" i="3"/>
  <c r="P267" i="3"/>
  <c r="J267" i="3"/>
  <c r="BK265" i="3"/>
  <c r="BI265" i="3"/>
  <c r="BH265" i="3"/>
  <c r="BG265" i="3"/>
  <c r="BE265" i="3"/>
  <c r="T265" i="3"/>
  <c r="R265" i="3"/>
  <c r="P265" i="3"/>
  <c r="J265" i="3"/>
  <c r="BF265" i="3" s="1"/>
  <c r="BK264" i="3"/>
  <c r="J264" i="3" s="1"/>
  <c r="J105" i="3" s="1"/>
  <c r="BK263" i="3"/>
  <c r="BI263" i="3"/>
  <c r="BH263" i="3"/>
  <c r="BG263" i="3"/>
  <c r="BE263" i="3"/>
  <c r="T263" i="3"/>
  <c r="R263" i="3"/>
  <c r="P263" i="3"/>
  <c r="J263" i="3"/>
  <c r="BF263" i="3" s="1"/>
  <c r="BK262" i="3"/>
  <c r="BI262" i="3"/>
  <c r="BH262" i="3"/>
  <c r="BG262" i="3"/>
  <c r="BE262" i="3"/>
  <c r="T262" i="3"/>
  <c r="R262" i="3"/>
  <c r="P262" i="3"/>
  <c r="J262" i="3"/>
  <c r="BF262" i="3" s="1"/>
  <c r="BK260" i="3"/>
  <c r="BI260" i="3"/>
  <c r="BH260" i="3"/>
  <c r="BG260" i="3"/>
  <c r="BE260" i="3"/>
  <c r="T260" i="3"/>
  <c r="R260" i="3"/>
  <c r="P260" i="3"/>
  <c r="J260" i="3"/>
  <c r="BF260" i="3" s="1"/>
  <c r="BK259" i="3"/>
  <c r="BI259" i="3"/>
  <c r="BH259" i="3"/>
  <c r="BG259" i="3"/>
  <c r="BE259" i="3"/>
  <c r="T259" i="3"/>
  <c r="R259" i="3"/>
  <c r="P259" i="3"/>
  <c r="J259" i="3"/>
  <c r="BF259" i="3" s="1"/>
  <c r="BK257" i="3"/>
  <c r="BI257" i="3"/>
  <c r="BH257" i="3"/>
  <c r="BG257" i="3"/>
  <c r="BE257" i="3"/>
  <c r="T257" i="3"/>
  <c r="R257" i="3"/>
  <c r="P257" i="3"/>
  <c r="J257" i="3"/>
  <c r="BF257" i="3" s="1"/>
  <c r="BK255" i="3"/>
  <c r="BI255" i="3"/>
  <c r="BH255" i="3"/>
  <c r="BG255" i="3"/>
  <c r="BF255" i="3"/>
  <c r="BE255" i="3"/>
  <c r="T255" i="3"/>
  <c r="R255" i="3"/>
  <c r="P255" i="3"/>
  <c r="J255" i="3"/>
  <c r="BK253" i="3"/>
  <c r="BI253" i="3"/>
  <c r="BH253" i="3"/>
  <c r="BG253" i="3"/>
  <c r="BF253" i="3"/>
  <c r="BE253" i="3"/>
  <c r="T253" i="3"/>
  <c r="R253" i="3"/>
  <c r="P253" i="3"/>
  <c r="J253" i="3"/>
  <c r="BK251" i="3"/>
  <c r="BI251" i="3"/>
  <c r="BH251" i="3"/>
  <c r="BG251" i="3"/>
  <c r="BF251" i="3"/>
  <c r="BE251" i="3"/>
  <c r="T251" i="3"/>
  <c r="R251" i="3"/>
  <c r="P251" i="3"/>
  <c r="J251" i="3"/>
  <c r="BK249" i="3"/>
  <c r="BI249" i="3"/>
  <c r="BH249" i="3"/>
  <c r="BG249" i="3"/>
  <c r="BE249" i="3"/>
  <c r="T249" i="3"/>
  <c r="R249" i="3"/>
  <c r="P249" i="3"/>
  <c r="J249" i="3"/>
  <c r="BF249" i="3" s="1"/>
  <c r="BK248" i="3"/>
  <c r="J248" i="3" s="1"/>
  <c r="J104" i="3" s="1"/>
  <c r="BK247" i="3"/>
  <c r="BI247" i="3"/>
  <c r="BH247" i="3"/>
  <c r="BG247" i="3"/>
  <c r="BF247" i="3"/>
  <c r="BE247" i="3"/>
  <c r="T247" i="3"/>
  <c r="R247" i="3"/>
  <c r="P247" i="3"/>
  <c r="J247" i="3"/>
  <c r="BK245" i="3"/>
  <c r="BI245" i="3"/>
  <c r="BH245" i="3"/>
  <c r="BG245" i="3"/>
  <c r="BE245" i="3"/>
  <c r="T245" i="3"/>
  <c r="R245" i="3"/>
  <c r="P245" i="3"/>
  <c r="J245" i="3"/>
  <c r="BF245" i="3" s="1"/>
  <c r="BK243" i="3"/>
  <c r="BI243" i="3"/>
  <c r="BH243" i="3"/>
  <c r="BG243" i="3"/>
  <c r="BE243" i="3"/>
  <c r="T243" i="3"/>
  <c r="R243" i="3"/>
  <c r="P243" i="3"/>
  <c r="J243" i="3"/>
  <c r="BF243" i="3" s="1"/>
  <c r="T242" i="3"/>
  <c r="BK240" i="3"/>
  <c r="BK239" i="3" s="1"/>
  <c r="J239" i="3" s="1"/>
  <c r="J101" i="3" s="1"/>
  <c r="BI240" i="3"/>
  <c r="BH240" i="3"/>
  <c r="BG240" i="3"/>
  <c r="BF240" i="3"/>
  <c r="BE240" i="3"/>
  <c r="T240" i="3"/>
  <c r="T239" i="3" s="1"/>
  <c r="R240" i="3"/>
  <c r="R239" i="3" s="1"/>
  <c r="P240" i="3"/>
  <c r="P239" i="3" s="1"/>
  <c r="J240" i="3"/>
  <c r="BK238" i="3"/>
  <c r="BI238" i="3"/>
  <c r="BH238" i="3"/>
  <c r="BG238" i="3"/>
  <c r="BF238" i="3"/>
  <c r="BE238" i="3"/>
  <c r="T238" i="3"/>
  <c r="R238" i="3"/>
  <c r="P238" i="3"/>
  <c r="J238" i="3"/>
  <c r="BK236" i="3"/>
  <c r="BI236" i="3"/>
  <c r="BH236" i="3"/>
  <c r="BG236" i="3"/>
  <c r="BE236" i="3"/>
  <c r="T236" i="3"/>
  <c r="R236" i="3"/>
  <c r="P236" i="3"/>
  <c r="J236" i="3"/>
  <c r="BF236" i="3" s="1"/>
  <c r="BK235" i="3"/>
  <c r="BI235" i="3"/>
  <c r="BH235" i="3"/>
  <c r="BG235" i="3"/>
  <c r="BE235" i="3"/>
  <c r="T235" i="3"/>
  <c r="R235" i="3"/>
  <c r="P235" i="3"/>
  <c r="J235" i="3"/>
  <c r="BF235" i="3" s="1"/>
  <c r="BK234" i="3"/>
  <c r="BI234" i="3"/>
  <c r="BH234" i="3"/>
  <c r="BG234" i="3"/>
  <c r="BE234" i="3"/>
  <c r="T234" i="3"/>
  <c r="R234" i="3"/>
  <c r="P234" i="3"/>
  <c r="J234" i="3"/>
  <c r="BF234" i="3" s="1"/>
  <c r="BK233" i="3"/>
  <c r="BI233" i="3"/>
  <c r="BH233" i="3"/>
  <c r="BG233" i="3"/>
  <c r="BF233" i="3"/>
  <c r="BE233" i="3"/>
  <c r="T233" i="3"/>
  <c r="R233" i="3"/>
  <c r="P233" i="3"/>
  <c r="J233" i="3"/>
  <c r="BK232" i="3"/>
  <c r="BI232" i="3"/>
  <c r="BH232" i="3"/>
  <c r="BG232" i="3"/>
  <c r="BE232" i="3"/>
  <c r="T232" i="3"/>
  <c r="R232" i="3"/>
  <c r="P232" i="3"/>
  <c r="J232" i="3"/>
  <c r="BF232" i="3" s="1"/>
  <c r="BK230" i="3"/>
  <c r="BI230" i="3"/>
  <c r="BH230" i="3"/>
  <c r="BG230" i="3"/>
  <c r="BE230" i="3"/>
  <c r="T230" i="3"/>
  <c r="R230" i="3"/>
  <c r="P230" i="3"/>
  <c r="J230" i="3"/>
  <c r="BF230" i="3" s="1"/>
  <c r="BK215" i="3"/>
  <c r="BI215" i="3"/>
  <c r="BH215" i="3"/>
  <c r="BG215" i="3"/>
  <c r="BE215" i="3"/>
  <c r="T215" i="3"/>
  <c r="R215" i="3"/>
  <c r="P215" i="3"/>
  <c r="J215" i="3"/>
  <c r="BF215" i="3" s="1"/>
  <c r="BK211" i="3"/>
  <c r="BI211" i="3"/>
  <c r="BH211" i="3"/>
  <c r="BG211" i="3"/>
  <c r="BF211" i="3"/>
  <c r="BE211" i="3"/>
  <c r="T211" i="3"/>
  <c r="R211" i="3"/>
  <c r="P211" i="3"/>
  <c r="J211" i="3"/>
  <c r="BK209" i="3"/>
  <c r="BI209" i="3"/>
  <c r="BH209" i="3"/>
  <c r="BG209" i="3"/>
  <c r="BE209" i="3"/>
  <c r="T209" i="3"/>
  <c r="R209" i="3"/>
  <c r="P209" i="3"/>
  <c r="J209" i="3"/>
  <c r="BF209" i="3" s="1"/>
  <c r="BK206" i="3"/>
  <c r="BI206" i="3"/>
  <c r="BH206" i="3"/>
  <c r="BG206" i="3"/>
  <c r="BE206" i="3"/>
  <c r="T206" i="3"/>
  <c r="R206" i="3"/>
  <c r="P206" i="3"/>
  <c r="J206" i="3"/>
  <c r="BF206" i="3" s="1"/>
  <c r="BK204" i="3"/>
  <c r="BI204" i="3"/>
  <c r="BH204" i="3"/>
  <c r="BG204" i="3"/>
  <c r="BE204" i="3"/>
  <c r="T204" i="3"/>
  <c r="R204" i="3"/>
  <c r="P204" i="3"/>
  <c r="J204" i="3"/>
  <c r="BF204" i="3" s="1"/>
  <c r="BK202" i="3"/>
  <c r="BI202" i="3"/>
  <c r="BH202" i="3"/>
  <c r="BG202" i="3"/>
  <c r="BF202" i="3"/>
  <c r="BE202" i="3"/>
  <c r="T202" i="3"/>
  <c r="R202" i="3"/>
  <c r="P202" i="3"/>
  <c r="J202" i="3"/>
  <c r="BK200" i="3"/>
  <c r="BI200" i="3"/>
  <c r="BH200" i="3"/>
  <c r="BG200" i="3"/>
  <c r="BE200" i="3"/>
  <c r="T200" i="3"/>
  <c r="R200" i="3"/>
  <c r="P200" i="3"/>
  <c r="J200" i="3"/>
  <c r="BF200" i="3" s="1"/>
  <c r="BK198" i="3"/>
  <c r="BI198" i="3"/>
  <c r="BH198" i="3"/>
  <c r="BG198" i="3"/>
  <c r="BE198" i="3"/>
  <c r="T198" i="3"/>
  <c r="R198" i="3"/>
  <c r="P198" i="3"/>
  <c r="J198" i="3"/>
  <c r="BF198" i="3" s="1"/>
  <c r="BK196" i="3"/>
  <c r="BI196" i="3"/>
  <c r="BH196" i="3"/>
  <c r="BG196" i="3"/>
  <c r="BE196" i="3"/>
  <c r="T196" i="3"/>
  <c r="R196" i="3"/>
  <c r="P196" i="3"/>
  <c r="J196" i="3"/>
  <c r="BF196" i="3" s="1"/>
  <c r="BK194" i="3"/>
  <c r="BI194" i="3"/>
  <c r="BH194" i="3"/>
  <c r="BG194" i="3"/>
  <c r="BF194" i="3"/>
  <c r="BE194" i="3"/>
  <c r="T194" i="3"/>
  <c r="R194" i="3"/>
  <c r="P194" i="3"/>
  <c r="J194" i="3"/>
  <c r="BK192" i="3"/>
  <c r="BI192" i="3"/>
  <c r="BH192" i="3"/>
  <c r="BG192" i="3"/>
  <c r="BE192" i="3"/>
  <c r="T192" i="3"/>
  <c r="R192" i="3"/>
  <c r="P192" i="3"/>
  <c r="J192" i="3"/>
  <c r="BF192" i="3" s="1"/>
  <c r="BK190" i="3"/>
  <c r="BI190" i="3"/>
  <c r="BH190" i="3"/>
  <c r="BG190" i="3"/>
  <c r="BE190" i="3"/>
  <c r="T190" i="3"/>
  <c r="R190" i="3"/>
  <c r="P190" i="3"/>
  <c r="J190" i="3"/>
  <c r="BF190" i="3" s="1"/>
  <c r="BK188" i="3"/>
  <c r="BI188" i="3"/>
  <c r="BH188" i="3"/>
  <c r="BG188" i="3"/>
  <c r="BE188" i="3"/>
  <c r="T188" i="3"/>
  <c r="R188" i="3"/>
  <c r="P188" i="3"/>
  <c r="J188" i="3"/>
  <c r="BF188" i="3" s="1"/>
  <c r="BK184" i="3"/>
  <c r="BI184" i="3"/>
  <c r="BH184" i="3"/>
  <c r="BG184" i="3"/>
  <c r="BF184" i="3"/>
  <c r="BE184" i="3"/>
  <c r="T184" i="3"/>
  <c r="R184" i="3"/>
  <c r="P184" i="3"/>
  <c r="J184" i="3"/>
  <c r="BK180" i="3"/>
  <c r="BI180" i="3"/>
  <c r="BH180" i="3"/>
  <c r="BG180" i="3"/>
  <c r="BE180" i="3"/>
  <c r="T180" i="3"/>
  <c r="R180" i="3"/>
  <c r="P180" i="3"/>
  <c r="J180" i="3"/>
  <c r="BF180" i="3" s="1"/>
  <c r="BK179" i="3"/>
  <c r="J179" i="3" s="1"/>
  <c r="J100" i="3" s="1"/>
  <c r="BK177" i="3"/>
  <c r="BI177" i="3"/>
  <c r="BH177" i="3"/>
  <c r="BG177" i="3"/>
  <c r="BE177" i="3"/>
  <c r="T177" i="3"/>
  <c r="R177" i="3"/>
  <c r="P177" i="3"/>
  <c r="J177" i="3"/>
  <c r="BF177" i="3" s="1"/>
  <c r="BK175" i="3"/>
  <c r="BI175" i="3"/>
  <c r="BH175" i="3"/>
  <c r="BG175" i="3"/>
  <c r="BE175" i="3"/>
  <c r="T175" i="3"/>
  <c r="R175" i="3"/>
  <c r="P175" i="3"/>
  <c r="J175" i="3"/>
  <c r="BF175" i="3" s="1"/>
  <c r="BK173" i="3"/>
  <c r="BI173" i="3"/>
  <c r="BH173" i="3"/>
  <c r="BG173" i="3"/>
  <c r="BF173" i="3"/>
  <c r="BE173" i="3"/>
  <c r="T173" i="3"/>
  <c r="R173" i="3"/>
  <c r="P173" i="3"/>
  <c r="J173" i="3"/>
  <c r="BK171" i="3"/>
  <c r="BI171" i="3"/>
  <c r="BH171" i="3"/>
  <c r="BG171" i="3"/>
  <c r="BE171" i="3"/>
  <c r="T171" i="3"/>
  <c r="R171" i="3"/>
  <c r="P171" i="3"/>
  <c r="J171" i="3"/>
  <c r="BF171" i="3" s="1"/>
  <c r="BK167" i="3"/>
  <c r="BI167" i="3"/>
  <c r="BH167" i="3"/>
  <c r="BG167" i="3"/>
  <c r="BE167" i="3"/>
  <c r="T167" i="3"/>
  <c r="R167" i="3"/>
  <c r="P167" i="3"/>
  <c r="J167" i="3"/>
  <c r="BF167" i="3" s="1"/>
  <c r="BK165" i="3"/>
  <c r="BI165" i="3"/>
  <c r="BH165" i="3"/>
  <c r="BG165" i="3"/>
  <c r="BE165" i="3"/>
  <c r="T165" i="3"/>
  <c r="R165" i="3"/>
  <c r="P165" i="3"/>
  <c r="J165" i="3"/>
  <c r="BF165" i="3" s="1"/>
  <c r="BK163" i="3"/>
  <c r="BI163" i="3"/>
  <c r="BH163" i="3"/>
  <c r="BG163" i="3"/>
  <c r="BF163" i="3"/>
  <c r="BE163" i="3"/>
  <c r="T163" i="3"/>
  <c r="R163" i="3"/>
  <c r="P163" i="3"/>
  <c r="J163" i="3"/>
  <c r="BK162" i="3"/>
  <c r="BI162" i="3"/>
  <c r="BH162" i="3"/>
  <c r="BG162" i="3"/>
  <c r="BE162" i="3"/>
  <c r="T162" i="3"/>
  <c r="R162" i="3"/>
  <c r="P162" i="3"/>
  <c r="J162" i="3"/>
  <c r="BF162" i="3" s="1"/>
  <c r="BK160" i="3"/>
  <c r="BI160" i="3"/>
  <c r="BH160" i="3"/>
  <c r="BG160" i="3"/>
  <c r="BE160" i="3"/>
  <c r="T160" i="3"/>
  <c r="R160" i="3"/>
  <c r="P160" i="3"/>
  <c r="J160" i="3"/>
  <c r="BF160" i="3" s="1"/>
  <c r="BK158" i="3"/>
  <c r="BI158" i="3"/>
  <c r="BH158" i="3"/>
  <c r="BG158" i="3"/>
  <c r="BE158" i="3"/>
  <c r="T158" i="3"/>
  <c r="R158" i="3"/>
  <c r="P158" i="3"/>
  <c r="J158" i="3"/>
  <c r="BF158" i="3" s="1"/>
  <c r="BK156" i="3"/>
  <c r="BI156" i="3"/>
  <c r="BH156" i="3"/>
  <c r="BG156" i="3"/>
  <c r="BF156" i="3"/>
  <c r="BE156" i="3"/>
  <c r="T156" i="3"/>
  <c r="R156" i="3"/>
  <c r="P156" i="3"/>
  <c r="P151" i="3" s="1"/>
  <c r="J156" i="3"/>
  <c r="BK152" i="3"/>
  <c r="BK151" i="3" s="1"/>
  <c r="J151" i="3" s="1"/>
  <c r="J99" i="3" s="1"/>
  <c r="BI152" i="3"/>
  <c r="BH152" i="3"/>
  <c r="BG152" i="3"/>
  <c r="BE152" i="3"/>
  <c r="T152" i="3"/>
  <c r="T151" i="3" s="1"/>
  <c r="R152" i="3"/>
  <c r="P152" i="3"/>
  <c r="J152" i="3"/>
  <c r="BF152" i="3" s="1"/>
  <c r="BK150" i="3"/>
  <c r="BI150" i="3"/>
  <c r="BH150" i="3"/>
  <c r="BG150" i="3"/>
  <c r="BE150" i="3"/>
  <c r="T150" i="3"/>
  <c r="R150" i="3"/>
  <c r="P150" i="3"/>
  <c r="J150" i="3"/>
  <c r="BF150" i="3" s="1"/>
  <c r="BK149" i="3"/>
  <c r="BK148" i="3" s="1"/>
  <c r="BI149" i="3"/>
  <c r="BH149" i="3"/>
  <c r="BG149" i="3"/>
  <c r="BF149" i="3"/>
  <c r="BE149" i="3"/>
  <c r="T149" i="3"/>
  <c r="T148" i="3" s="1"/>
  <c r="R149" i="3"/>
  <c r="R148" i="3" s="1"/>
  <c r="P149" i="3"/>
  <c r="P148" i="3" s="1"/>
  <c r="J149" i="3"/>
  <c r="J143" i="3"/>
  <c r="J140" i="3"/>
  <c r="F140" i="3"/>
  <c r="E138" i="3"/>
  <c r="BI125" i="3"/>
  <c r="BH125" i="3"/>
  <c r="BG125" i="3"/>
  <c r="BE125" i="3"/>
  <c r="BI124" i="3"/>
  <c r="BH124" i="3"/>
  <c r="BG124" i="3"/>
  <c r="BF124" i="3"/>
  <c r="BE124" i="3"/>
  <c r="BI123" i="3"/>
  <c r="BH123" i="3"/>
  <c r="BG123" i="3"/>
  <c r="BF123" i="3"/>
  <c r="BE123" i="3"/>
  <c r="BI122" i="3"/>
  <c r="BH122" i="3"/>
  <c r="BG122" i="3"/>
  <c r="F37" i="3" s="1"/>
  <c r="BB96" i="1" s="1"/>
  <c r="BF122" i="3"/>
  <c r="BE122" i="3"/>
  <c r="BI121" i="3"/>
  <c r="BH121" i="3"/>
  <c r="BG121" i="3"/>
  <c r="BF121" i="3"/>
  <c r="BE121" i="3"/>
  <c r="J35" i="3" s="1"/>
  <c r="AV96" i="1" s="1"/>
  <c r="BI120" i="3"/>
  <c r="BH120" i="3"/>
  <c r="BG120" i="3"/>
  <c r="BF120" i="3"/>
  <c r="BE120" i="3"/>
  <c r="J92" i="3"/>
  <c r="F89" i="3"/>
  <c r="E87" i="3"/>
  <c r="J39" i="3"/>
  <c r="F39" i="3"/>
  <c r="BD96" i="1" s="1"/>
  <c r="J38" i="3"/>
  <c r="AY96" i="1" s="1"/>
  <c r="J37" i="3"/>
  <c r="J21" i="3"/>
  <c r="E21" i="3"/>
  <c r="J142" i="3" s="1"/>
  <c r="J20" i="3"/>
  <c r="J18" i="3"/>
  <c r="E18" i="3"/>
  <c r="F92" i="3" s="1"/>
  <c r="J17" i="3"/>
  <c r="J15" i="3"/>
  <c r="E15" i="3"/>
  <c r="F142" i="3" s="1"/>
  <c r="J14" i="3"/>
  <c r="J89" i="3"/>
  <c r="E7" i="3"/>
  <c r="E136" i="3" s="1"/>
  <c r="BK189" i="2"/>
  <c r="BI189" i="2"/>
  <c r="BH189" i="2"/>
  <c r="BG189" i="2"/>
  <c r="BE189" i="2"/>
  <c r="T189" i="2"/>
  <c r="R189" i="2"/>
  <c r="P189" i="2"/>
  <c r="J189" i="2"/>
  <c r="BF189" i="2" s="1"/>
  <c r="BK187" i="2"/>
  <c r="BI187" i="2"/>
  <c r="BH187" i="2"/>
  <c r="BG187" i="2"/>
  <c r="BE187" i="2"/>
  <c r="T187" i="2"/>
  <c r="R187" i="2"/>
  <c r="P187" i="2"/>
  <c r="J187" i="2"/>
  <c r="BF187" i="2" s="1"/>
  <c r="BK185" i="2"/>
  <c r="BI185" i="2"/>
  <c r="BH185" i="2"/>
  <c r="BG185" i="2"/>
  <c r="BE185" i="2"/>
  <c r="T185" i="2"/>
  <c r="R185" i="2"/>
  <c r="P185" i="2"/>
  <c r="J185" i="2"/>
  <c r="BF185" i="2" s="1"/>
  <c r="BK182" i="2"/>
  <c r="BI182" i="2"/>
  <c r="BH182" i="2"/>
  <c r="BG182" i="2"/>
  <c r="BF182" i="2"/>
  <c r="BE182" i="2"/>
  <c r="T182" i="2"/>
  <c r="R182" i="2"/>
  <c r="P182" i="2"/>
  <c r="J182" i="2"/>
  <c r="BK179" i="2"/>
  <c r="BI179" i="2"/>
  <c r="BH179" i="2"/>
  <c r="BG179" i="2"/>
  <c r="BE179" i="2"/>
  <c r="T179" i="2"/>
  <c r="R179" i="2"/>
  <c r="P179" i="2"/>
  <c r="J179" i="2"/>
  <c r="BF179" i="2" s="1"/>
  <c r="BK176" i="2"/>
  <c r="BI176" i="2"/>
  <c r="BH176" i="2"/>
  <c r="BG176" i="2"/>
  <c r="BE176" i="2"/>
  <c r="T176" i="2"/>
  <c r="R176" i="2"/>
  <c r="P176" i="2"/>
  <c r="J176" i="2"/>
  <c r="BF176" i="2" s="1"/>
  <c r="BK172" i="2"/>
  <c r="BI172" i="2"/>
  <c r="BH172" i="2"/>
  <c r="BG172" i="2"/>
  <c r="BE172" i="2"/>
  <c r="T172" i="2"/>
  <c r="R172" i="2"/>
  <c r="P172" i="2"/>
  <c r="J172" i="2"/>
  <c r="BF172" i="2" s="1"/>
  <c r="BK169" i="2"/>
  <c r="BK168" i="2" s="1"/>
  <c r="J168" i="2" s="1"/>
  <c r="J103" i="2" s="1"/>
  <c r="BI169" i="2"/>
  <c r="BH169" i="2"/>
  <c r="BG169" i="2"/>
  <c r="BF169" i="2"/>
  <c r="BE169" i="2"/>
  <c r="T169" i="2"/>
  <c r="T168" i="2" s="1"/>
  <c r="R169" i="2"/>
  <c r="P169" i="2"/>
  <c r="J169" i="2"/>
  <c r="BK167" i="2"/>
  <c r="BI167" i="2"/>
  <c r="BH167" i="2"/>
  <c r="BG167" i="2"/>
  <c r="BE167" i="2"/>
  <c r="T167" i="2"/>
  <c r="R167" i="2"/>
  <c r="P167" i="2"/>
  <c r="J167" i="2"/>
  <c r="BF167" i="2" s="1"/>
  <c r="BK164" i="2"/>
  <c r="BI164" i="2"/>
  <c r="BH164" i="2"/>
  <c r="BG164" i="2"/>
  <c r="BE164" i="2"/>
  <c r="T164" i="2"/>
  <c r="R164" i="2"/>
  <c r="P164" i="2"/>
  <c r="J164" i="2"/>
  <c r="BF164" i="2" s="1"/>
  <c r="BK162" i="2"/>
  <c r="BI162" i="2"/>
  <c r="BH162" i="2"/>
  <c r="BG162" i="2"/>
  <c r="BF162" i="2"/>
  <c r="BE162" i="2"/>
  <c r="T162" i="2"/>
  <c r="R162" i="2"/>
  <c r="P162" i="2"/>
  <c r="J162" i="2"/>
  <c r="BK160" i="2"/>
  <c r="BI160" i="2"/>
  <c r="BH160" i="2"/>
  <c r="BG160" i="2"/>
  <c r="BE160" i="2"/>
  <c r="T160" i="2"/>
  <c r="R160" i="2"/>
  <c r="P160" i="2"/>
  <c r="J160" i="2"/>
  <c r="BF160" i="2" s="1"/>
  <c r="BK158" i="2"/>
  <c r="BI158" i="2"/>
  <c r="BH158" i="2"/>
  <c r="BG158" i="2"/>
  <c r="BE158" i="2"/>
  <c r="T158" i="2"/>
  <c r="R158" i="2"/>
  <c r="P158" i="2"/>
  <c r="J158" i="2"/>
  <c r="BF158" i="2" s="1"/>
  <c r="R157" i="2"/>
  <c r="BK155" i="2"/>
  <c r="BK154" i="2" s="1"/>
  <c r="J154" i="2" s="1"/>
  <c r="J100" i="2" s="1"/>
  <c r="BI155" i="2"/>
  <c r="BH155" i="2"/>
  <c r="BG155" i="2"/>
  <c r="BE155" i="2"/>
  <c r="T155" i="2"/>
  <c r="T154" i="2" s="1"/>
  <c r="R155" i="2"/>
  <c r="R154" i="2" s="1"/>
  <c r="P155" i="2"/>
  <c r="P154" i="2" s="1"/>
  <c r="J155" i="2"/>
  <c r="BF155" i="2" s="1"/>
  <c r="BK153" i="2"/>
  <c r="BI153" i="2"/>
  <c r="BH153" i="2"/>
  <c r="BG153" i="2"/>
  <c r="BE153" i="2"/>
  <c r="T153" i="2"/>
  <c r="R153" i="2"/>
  <c r="P153" i="2"/>
  <c r="J153" i="2"/>
  <c r="BF153" i="2" s="1"/>
  <c r="BK151" i="2"/>
  <c r="BI151" i="2"/>
  <c r="BH151" i="2"/>
  <c r="BG151" i="2"/>
  <c r="BE151" i="2"/>
  <c r="T151" i="2"/>
  <c r="R151" i="2"/>
  <c r="P151" i="2"/>
  <c r="J151" i="2"/>
  <c r="BF151" i="2" s="1"/>
  <c r="BK150" i="2"/>
  <c r="BK140" i="2" s="1"/>
  <c r="J140" i="2" s="1"/>
  <c r="J99" i="2" s="1"/>
  <c r="BI150" i="2"/>
  <c r="BH150" i="2"/>
  <c r="BG150" i="2"/>
  <c r="BE150" i="2"/>
  <c r="T150" i="2"/>
  <c r="R150" i="2"/>
  <c r="P150" i="2"/>
  <c r="J150" i="2"/>
  <c r="BF150" i="2" s="1"/>
  <c r="BK148" i="2"/>
  <c r="BI148" i="2"/>
  <c r="BH148" i="2"/>
  <c r="BG148" i="2"/>
  <c r="BE148" i="2"/>
  <c r="T148" i="2"/>
  <c r="R148" i="2"/>
  <c r="P148" i="2"/>
  <c r="J148" i="2"/>
  <c r="BF148" i="2" s="1"/>
  <c r="BK147" i="2"/>
  <c r="BI147" i="2"/>
  <c r="BH147" i="2"/>
  <c r="BG147" i="2"/>
  <c r="BE147" i="2"/>
  <c r="T147" i="2"/>
  <c r="R147" i="2"/>
  <c r="P147" i="2"/>
  <c r="J147" i="2"/>
  <c r="BF147" i="2" s="1"/>
  <c r="BK146" i="2"/>
  <c r="BI146" i="2"/>
  <c r="BH146" i="2"/>
  <c r="BG146" i="2"/>
  <c r="BF146" i="2"/>
  <c r="BE146" i="2"/>
  <c r="T146" i="2"/>
  <c r="R146" i="2"/>
  <c r="P146" i="2"/>
  <c r="J146" i="2"/>
  <c r="BK144" i="2"/>
  <c r="BI144" i="2"/>
  <c r="BH144" i="2"/>
  <c r="BG144" i="2"/>
  <c r="BE144" i="2"/>
  <c r="T144" i="2"/>
  <c r="T140" i="2" s="1"/>
  <c r="R144" i="2"/>
  <c r="P144" i="2"/>
  <c r="J144" i="2"/>
  <c r="BF144" i="2" s="1"/>
  <c r="BK141" i="2"/>
  <c r="BI141" i="2"/>
  <c r="BH141" i="2"/>
  <c r="BG141" i="2"/>
  <c r="BE141" i="2"/>
  <c r="T141" i="2"/>
  <c r="R141" i="2"/>
  <c r="P141" i="2"/>
  <c r="J141" i="2"/>
  <c r="BF141" i="2" s="1"/>
  <c r="BK138" i="2"/>
  <c r="BK135" i="2" s="1"/>
  <c r="BI138" i="2"/>
  <c r="BH138" i="2"/>
  <c r="BG138" i="2"/>
  <c r="BF138" i="2"/>
  <c r="BE138" i="2"/>
  <c r="T138" i="2"/>
  <c r="R138" i="2"/>
  <c r="P138" i="2"/>
  <c r="P135" i="2" s="1"/>
  <c r="J138" i="2"/>
  <c r="BK136" i="2"/>
  <c r="BI136" i="2"/>
  <c r="BH136" i="2"/>
  <c r="BG136" i="2"/>
  <c r="BE136" i="2"/>
  <c r="T136" i="2"/>
  <c r="R136" i="2"/>
  <c r="R135" i="2" s="1"/>
  <c r="P136" i="2"/>
  <c r="J136" i="2"/>
  <c r="BF136" i="2" s="1"/>
  <c r="J130" i="2"/>
  <c r="F130" i="2"/>
  <c r="F127" i="2"/>
  <c r="E125" i="2"/>
  <c r="BI112" i="2"/>
  <c r="BH112" i="2"/>
  <c r="BG112" i="2"/>
  <c r="BE112" i="2"/>
  <c r="BI111" i="2"/>
  <c r="BH111" i="2"/>
  <c r="BG111" i="2"/>
  <c r="BF111" i="2"/>
  <c r="BE111" i="2"/>
  <c r="BI110" i="2"/>
  <c r="BH110" i="2"/>
  <c r="BG110" i="2"/>
  <c r="BF110" i="2"/>
  <c r="BE110" i="2"/>
  <c r="BI109" i="2"/>
  <c r="F39" i="2" s="1"/>
  <c r="BD95" i="1" s="1"/>
  <c r="BH109" i="2"/>
  <c r="F38" i="2" s="1"/>
  <c r="BC95" i="1" s="1"/>
  <c r="BG109" i="2"/>
  <c r="BF109" i="2"/>
  <c r="BE109" i="2"/>
  <c r="BI108" i="2"/>
  <c r="BH108" i="2"/>
  <c r="BG108" i="2"/>
  <c r="BF108" i="2"/>
  <c r="BE108" i="2"/>
  <c r="BI107" i="2"/>
  <c r="BH107" i="2"/>
  <c r="BG107" i="2"/>
  <c r="BF107" i="2"/>
  <c r="BE107" i="2"/>
  <c r="J92" i="2"/>
  <c r="J89" i="2"/>
  <c r="F89" i="2"/>
  <c r="E87" i="2"/>
  <c r="J39" i="2"/>
  <c r="J38" i="2"/>
  <c r="J37" i="2"/>
  <c r="AX95" i="1" s="1"/>
  <c r="J21" i="2"/>
  <c r="E21" i="2"/>
  <c r="J129" i="2" s="1"/>
  <c r="J20" i="2"/>
  <c r="J18" i="2"/>
  <c r="E18" i="2"/>
  <c r="F92" i="2" s="1"/>
  <c r="J17" i="2"/>
  <c r="J15" i="2"/>
  <c r="E15" i="2"/>
  <c r="F129" i="2" s="1"/>
  <c r="J14" i="2"/>
  <c r="J127" i="2"/>
  <c r="E7" i="2"/>
  <c r="E123" i="2" s="1"/>
  <c r="AY97" i="1"/>
  <c r="AX97" i="1"/>
  <c r="AV97" i="1"/>
  <c r="AX96" i="1"/>
  <c r="AY95" i="1"/>
  <c r="AS94" i="1"/>
  <c r="AM90" i="1"/>
  <c r="L90" i="1"/>
  <c r="AM89" i="1"/>
  <c r="L89" i="1"/>
  <c r="L87" i="1"/>
  <c r="L85" i="1"/>
  <c r="L84" i="1"/>
  <c r="T144" i="4" l="1"/>
  <c r="J438" i="3"/>
  <c r="J116" i="3" s="1"/>
  <c r="BK437" i="3"/>
  <c r="J437" i="3" s="1"/>
  <c r="J115" i="3" s="1"/>
  <c r="R145" i="4"/>
  <c r="T151" i="4"/>
  <c r="P248" i="3"/>
  <c r="P337" i="3"/>
  <c r="P406" i="3"/>
  <c r="BK406" i="3"/>
  <c r="J406" i="3" s="1"/>
  <c r="J113" i="3" s="1"/>
  <c r="F39" i="4"/>
  <c r="BD97" i="1" s="1"/>
  <c r="P298" i="4"/>
  <c r="BK298" i="4"/>
  <c r="J298" i="4" s="1"/>
  <c r="J107" i="4" s="1"/>
  <c r="T309" i="4"/>
  <c r="P325" i="4"/>
  <c r="R140" i="2"/>
  <c r="P157" i="2"/>
  <c r="P156" i="2" s="1"/>
  <c r="BK157" i="2"/>
  <c r="J157" i="2" s="1"/>
  <c r="J102" i="2" s="1"/>
  <c r="E85" i="3"/>
  <c r="P179" i="3"/>
  <c r="P147" i="3" s="1"/>
  <c r="P242" i="3"/>
  <c r="BK242" i="3"/>
  <c r="R248" i="3"/>
  <c r="R264" i="3"/>
  <c r="P350" i="3"/>
  <c r="F35" i="3"/>
  <c r="AZ96" i="1" s="1"/>
  <c r="R179" i="3"/>
  <c r="R147" i="3" s="1"/>
  <c r="R242" i="3"/>
  <c r="T248" i="3"/>
  <c r="T264" i="3"/>
  <c r="BK292" i="3"/>
  <c r="J292" i="3" s="1"/>
  <c r="J106" i="3" s="1"/>
  <c r="T337" i="3"/>
  <c r="P364" i="3"/>
  <c r="R383" i="3"/>
  <c r="R224" i="4"/>
  <c r="P224" i="4"/>
  <c r="P223" i="4" s="1"/>
  <c r="T230" i="4"/>
  <c r="R230" i="4"/>
  <c r="T248" i="4"/>
  <c r="T325" i="4"/>
  <c r="F37" i="2"/>
  <c r="BB95" i="1" s="1"/>
  <c r="BB94" i="1" s="1"/>
  <c r="W31" i="1" s="1"/>
  <c r="J35" i="2"/>
  <c r="AV95" i="1" s="1"/>
  <c r="T179" i="3"/>
  <c r="T147" i="3" s="1"/>
  <c r="T146" i="3" s="1"/>
  <c r="T350" i="3"/>
  <c r="T364" i="3"/>
  <c r="P422" i="3"/>
  <c r="P140" i="2"/>
  <c r="P168" i="2"/>
  <c r="J91" i="3"/>
  <c r="R357" i="3"/>
  <c r="T406" i="3"/>
  <c r="R422" i="3"/>
  <c r="T298" i="4"/>
  <c r="T135" i="2"/>
  <c r="T134" i="2" s="1"/>
  <c r="T133" i="2" s="1"/>
  <c r="T157" i="2"/>
  <c r="T156" i="2" s="1"/>
  <c r="R168" i="2"/>
  <c r="F38" i="3"/>
  <c r="BC96" i="1" s="1"/>
  <c r="BC94" i="1" s="1"/>
  <c r="R344" i="3"/>
  <c r="F37" i="4"/>
  <c r="BB97" i="1" s="1"/>
  <c r="BD94" i="1"/>
  <c r="W33" i="1" s="1"/>
  <c r="F91" i="2"/>
  <c r="R151" i="3"/>
  <c r="P438" i="3"/>
  <c r="P437" i="3" s="1"/>
  <c r="P145" i="4"/>
  <c r="BK145" i="4"/>
  <c r="J145" i="4" s="1"/>
  <c r="J98" i="4" s="1"/>
  <c r="R151" i="4"/>
  <c r="R144" i="4" s="1"/>
  <c r="P151" i="4"/>
  <c r="P248" i="4"/>
  <c r="BK248" i="4"/>
  <c r="J248" i="4" s="1"/>
  <c r="J105" i="4" s="1"/>
  <c r="P269" i="4"/>
  <c r="BK269" i="4"/>
  <c r="J269" i="4" s="1"/>
  <c r="J106" i="4" s="1"/>
  <c r="P309" i="4"/>
  <c r="BK309" i="4"/>
  <c r="J309" i="4" s="1"/>
  <c r="J109" i="4" s="1"/>
  <c r="T341" i="4"/>
  <c r="T340" i="4" s="1"/>
  <c r="J148" i="3"/>
  <c r="J98" i="3" s="1"/>
  <c r="BK147" i="3"/>
  <c r="R156" i="2"/>
  <c r="T241" i="3"/>
  <c r="R134" i="2"/>
  <c r="P134" i="2"/>
  <c r="P133" i="2" s="1"/>
  <c r="AU95" i="1" s="1"/>
  <c r="J135" i="2"/>
  <c r="J98" i="2" s="1"/>
  <c r="BK134" i="2"/>
  <c r="J242" i="3"/>
  <c r="J103" i="3" s="1"/>
  <c r="BK156" i="2"/>
  <c r="J156" i="2" s="1"/>
  <c r="J101" i="2" s="1"/>
  <c r="E85" i="2"/>
  <c r="F35" i="2"/>
  <c r="AZ95" i="1" s="1"/>
  <c r="J91" i="2"/>
  <c r="T223" i="4"/>
  <c r="T143" i="4" s="1"/>
  <c r="F91" i="3"/>
  <c r="F143" i="3"/>
  <c r="P264" i="3"/>
  <c r="J341" i="4"/>
  <c r="J113" i="4" s="1"/>
  <c r="BK340" i="4"/>
  <c r="J340" i="4" s="1"/>
  <c r="J112" i="4" s="1"/>
  <c r="J89" i="4"/>
  <c r="E133" i="4"/>
  <c r="F139" i="4"/>
  <c r="J139" i="4"/>
  <c r="F35" i="4"/>
  <c r="AZ97" i="1" s="1"/>
  <c r="F140" i="4"/>
  <c r="BK144" i="4" l="1"/>
  <c r="AX94" i="1"/>
  <c r="BK223" i="4"/>
  <c r="J223" i="4" s="1"/>
  <c r="J102" i="4" s="1"/>
  <c r="BK241" i="3"/>
  <c r="J241" i="3" s="1"/>
  <c r="J102" i="3" s="1"/>
  <c r="P144" i="4"/>
  <c r="P143" i="4" s="1"/>
  <c r="AU97" i="1" s="1"/>
  <c r="P241" i="3"/>
  <c r="P146" i="3" s="1"/>
  <c r="AU96" i="1" s="1"/>
  <c r="AU94" i="1" s="1"/>
  <c r="R241" i="3"/>
  <c r="R146" i="3" s="1"/>
  <c r="R133" i="2"/>
  <c r="R223" i="4"/>
  <c r="R143" i="4" s="1"/>
  <c r="J144" i="4"/>
  <c r="J97" i="4" s="1"/>
  <c r="W32" i="1"/>
  <c r="AY94" i="1"/>
  <c r="J134" i="2"/>
  <c r="J97" i="2" s="1"/>
  <c r="BK133" i="2"/>
  <c r="J133" i="2" s="1"/>
  <c r="J96" i="2" s="1"/>
  <c r="J147" i="3"/>
  <c r="J97" i="3" s="1"/>
  <c r="AZ94" i="1"/>
  <c r="BK143" i="4" l="1"/>
  <c r="J143" i="4" s="1"/>
  <c r="J96" i="4" s="1"/>
  <c r="BK146" i="3"/>
  <c r="J146" i="3" s="1"/>
  <c r="J96" i="3" s="1"/>
  <c r="J30" i="3" s="1"/>
  <c r="J30" i="4"/>
  <c r="J30" i="2"/>
  <c r="W29" i="1"/>
  <c r="AV94" i="1"/>
  <c r="J112" i="2" l="1"/>
  <c r="J122" i="4"/>
  <c r="AK29" i="1"/>
  <c r="J125" i="3"/>
  <c r="BF125" i="3" l="1"/>
  <c r="J119" i="3"/>
  <c r="BF122" i="4"/>
  <c r="J116" i="4"/>
  <c r="BF112" i="2"/>
  <c r="J106" i="2"/>
  <c r="J31" i="3" l="1"/>
  <c r="J32" i="3" s="1"/>
  <c r="J127" i="3"/>
  <c r="J31" i="4"/>
  <c r="J32" i="4" s="1"/>
  <c r="J124" i="4"/>
  <c r="J31" i="2"/>
  <c r="J32" i="2" s="1"/>
  <c r="J114" i="2"/>
  <c r="F36" i="2"/>
  <c r="BA95" i="1" s="1"/>
  <c r="J36" i="2"/>
  <c r="AW95" i="1" s="1"/>
  <c r="AT95" i="1" s="1"/>
  <c r="J36" i="4"/>
  <c r="AW97" i="1" s="1"/>
  <c r="AT97" i="1" s="1"/>
  <c r="F36" i="4"/>
  <c r="BA97" i="1" s="1"/>
  <c r="J36" i="3"/>
  <c r="AW96" i="1" s="1"/>
  <c r="AT96" i="1" s="1"/>
  <c r="F36" i="3"/>
  <c r="BA96" i="1" s="1"/>
  <c r="BA94" i="1" l="1"/>
  <c r="J41" i="4"/>
  <c r="AG97" i="1"/>
  <c r="AN97" i="1" s="1"/>
  <c r="J41" i="2"/>
  <c r="AG95" i="1"/>
  <c r="J41" i="3"/>
  <c r="AG96" i="1"/>
  <c r="AN96" i="1" s="1"/>
  <c r="AG94" i="1" l="1"/>
  <c r="AN95" i="1"/>
  <c r="AW94" i="1"/>
  <c r="W30" i="1"/>
  <c r="AK26" i="1" l="1"/>
  <c r="AK30" i="1"/>
  <c r="AT94" i="1"/>
  <c r="AN94" i="1" s="1"/>
  <c r="AK35" i="1" l="1"/>
</calcChain>
</file>

<file path=xl/sharedStrings.xml><?xml version="1.0" encoding="utf-8"?>
<sst xmlns="http://schemas.openxmlformats.org/spreadsheetml/2006/main" count="7241" uniqueCount="1020">
  <si>
    <t>Export Komplet</t>
  </si>
  <si>
    <t/>
  </si>
  <si>
    <t>2.0</t>
  </si>
  <si>
    <t>&gt;&gt;  skryté stĺpce  &lt;&lt;</t>
  </si>
  <si>
    <t>False</t>
  </si>
  <si>
    <t>{3120ca73-cbee-4eda-91bf-6e0afb3bb851}</t>
  </si>
  <si>
    <t>{3eecfe29-2379-4c05-bc1a-9598f8560eaa}</t>
  </si>
  <si>
    <t>búrdlazba</t>
  </si>
  <si>
    <t>{40d36c7d-c1bf-4111-92c4-60ba9dce2069}</t>
  </si>
  <si>
    <t>10,895</t>
  </si>
  <si>
    <t>2</t>
  </si>
  <si>
    <t>pvc</t>
  </si>
  <si>
    <t>62,44</t>
  </si>
  <si>
    <t>0,01</t>
  </si>
  <si>
    <t>20</t>
  </si>
  <si>
    <t>0</t>
  </si>
  <si>
    <t>kerdlsch</t>
  </si>
  <si>
    <t>9</t>
  </si>
  <si>
    <t>búromsteny10</t>
  </si>
  <si>
    <t>KRYCÍ LIST ROZPOČTU</t>
  </si>
  <si>
    <t>153,048</t>
  </si>
  <si>
    <t>v ---  nižšie sa nachádzajú doplnkové a pomocné údaje k zostavám  --- v</t>
  </si>
  <si>
    <t>REKAPITULÁCIA STAVBY</t>
  </si>
  <si>
    <t>sokelrov</t>
  </si>
  <si>
    <t>3,37</t>
  </si>
  <si>
    <t>búromstropy10</t>
  </si>
  <si>
    <t>87,071</t>
  </si>
  <si>
    <t>Návod na vyplnenie</t>
  </si>
  <si>
    <t>malba</t>
  </si>
  <si>
    <t>Stavba:</t>
  </si>
  <si>
    <t>263,076</t>
  </si>
  <si>
    <t>0,001</t>
  </si>
  <si>
    <t>Kód:</t>
  </si>
  <si>
    <t>BSK9-27</t>
  </si>
  <si>
    <t>náterOK</t>
  </si>
  <si>
    <t>28,64</t>
  </si>
  <si>
    <t>Meniť je možné iba bunky so žltým podfarbením!
1) na prvom liste Rekapitulácie stavby vyplňte v zostave
    a) Rekapitulácia stavby
       - údaje o Zhotoviteľovi
         (prenesú sa do ostatných zostáv aj v iných listoch)
    b) Rekapitulácia objektov stavby
       - potrebné Ostatné náklady
2) na vybraných listoch vyplňte v zostave
    a) Krycí list
       - údaje o Zhotoviteľovi, pokiaľ sa líšia od údajov o Zhotoviteľovi na Rekapitulácii stavby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</si>
  <si>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SPŠ elektrotechnická Hálová, Petržalka</t>
  </si>
  <si>
    <t>Objekt:</t>
  </si>
  <si>
    <t>kerobklad</t>
  </si>
  <si>
    <t>65,111</t>
  </si>
  <si>
    <t>JKSO:</t>
  </si>
  <si>
    <t>02 - Oprava exteriérového schodiska bočného vstupu</t>
  </si>
  <si>
    <t>KS:</t>
  </si>
  <si>
    <t>kerdlazba</t>
  </si>
  <si>
    <t>24,631</t>
  </si>
  <si>
    <t>03 - Úprava priestorov múzea (učebňa+ sociálne zariadenia)</t>
  </si>
  <si>
    <t>Miesto:</t>
  </si>
  <si>
    <t xml:space="preserve"> </t>
  </si>
  <si>
    <t>Dátum:</t>
  </si>
  <si>
    <t>náterradiátor</t>
  </si>
  <si>
    <t>13,2</t>
  </si>
  <si>
    <t>voda20</t>
  </si>
  <si>
    <t>20,3</t>
  </si>
  <si>
    <t>Objednávateľ:</t>
  </si>
  <si>
    <t>IČO:</t>
  </si>
  <si>
    <t>voda25</t>
  </si>
  <si>
    <t>1,5</t>
  </si>
  <si>
    <t>IČ DPH:</t>
  </si>
  <si>
    <t>kan50</t>
  </si>
  <si>
    <t>10,9</t>
  </si>
  <si>
    <t>Zhotoviteľ:</t>
  </si>
  <si>
    <t>Vyplň údaj</t>
  </si>
  <si>
    <t>Projektant:</t>
  </si>
  <si>
    <t>True</t>
  </si>
  <si>
    <t>Spracovateľ:</t>
  </si>
  <si>
    <t>Poznámka:</t>
  </si>
  <si>
    <t>Náklady z rozpočtu</t>
  </si>
  <si>
    <t>Ostatné náklady</t>
  </si>
  <si>
    <t>Cena bez DPH</t>
  </si>
  <si>
    <t>Základ dane</t>
  </si>
  <si>
    <t>Sadzba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</si>
  <si>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</si>
  <si>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</si>
  <si>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</si>
  <si>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</si>
  <si>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</si>
  <si>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</si>
  <si>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</si>
  <si>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</si>
  <si>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</si>
  <si>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</si>
  <si>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</si>
  <si>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</si>
  <si>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</si>
  <si>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</si>
  <si>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</si>
  <si>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</si>
  <si>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</si>
  <si>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</si>
  <si>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</si>
  <si>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</si>
  <si>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</si>
  <si>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</si>
  <si>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</si>
  <si>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</si>
  <si>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3 - Zvislé a kompletné konštrukcie</t>
  </si>
  <si>
    <t xml:space="preserve">    99 - Presun hmôt HSV</t>
  </si>
  <si>
    <t>PSV - Práce a dodávky PSV</t>
  </si>
  <si>
    <t>REKAPITULÁCIA OBJEKTOV STAVBY</t>
  </si>
  <si>
    <t xml:space="preserve">    767 - Konštrukcie doplnkové kovové</t>
  </si>
  <si>
    <t xml:space="preserve">    771 - Podlahy z dlaždíc</t>
  </si>
  <si>
    <t>2) Ostatné náklady</t>
  </si>
  <si>
    <t xml:space="preserve">    713 - Izolácie tepelné</t>
  </si>
  <si>
    <t xml:space="preserve">    721 - Zdravotech. vnútorná kanalizácia</t>
  </si>
  <si>
    <t>GZS</t>
  </si>
  <si>
    <t>VRN</t>
  </si>
  <si>
    <t xml:space="preserve">    722 - Zdravotechnika - vnútorný vodovod</t>
  </si>
  <si>
    <t xml:space="preserve">    725 - Zdravotechnika - zariaď. predmety</t>
  </si>
  <si>
    <t>Projektové práce</t>
  </si>
  <si>
    <t xml:space="preserve">    735 - Ústredné kúrenie - vykurovacie telesá</t>
  </si>
  <si>
    <t>Sťažené podmienky</t>
  </si>
  <si>
    <t xml:space="preserve">    766 - Konštrukcie stolárske</t>
  </si>
  <si>
    <t>Vplyv prostredia</t>
  </si>
  <si>
    <t xml:space="preserve">    767 - Konštrukcie doplnk. kovové stavebné</t>
  </si>
  <si>
    <t>Iné VRN</t>
  </si>
  <si>
    <t>Informatívne údaje z listov zákaziek</t>
  </si>
  <si>
    <t xml:space="preserve">    776 - Podlahy povlakové</t>
  </si>
  <si>
    <t>Kompletačná činnosť</t>
  </si>
  <si>
    <t xml:space="preserve">    781 - Dokončovacie práce a obklady</t>
  </si>
  <si>
    <t>KOMPLETACNA</t>
  </si>
  <si>
    <t xml:space="preserve">    783 - Nátery</t>
  </si>
  <si>
    <t>Celkové náklady za stavbu 1) + 2)</t>
  </si>
  <si>
    <t xml:space="preserve">    784 - Maľby</t>
  </si>
  <si>
    <t>Kód</t>
  </si>
  <si>
    <t>Popis</t>
  </si>
  <si>
    <t>Cena bez DPH [EUR]</t>
  </si>
  <si>
    <t>M - Práce a dodávky M</t>
  </si>
  <si>
    <t>Cena s DPH [EUR]</t>
  </si>
  <si>
    <t>Typ</t>
  </si>
  <si>
    <t>z toho Ostat.
náklady [EUR]</t>
  </si>
  <si>
    <t>DPH [EUR]</t>
  </si>
  <si>
    <t xml:space="preserve">    21-M - Elektromontáže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</si>
  <si>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</si>
  <si>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</si>
  <si>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</si>
  <si>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</si>
  <si>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</si>
  <si>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</si>
  <si>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</si>
  <si>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</si>
  <si>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</si>
  <si>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</si>
  <si>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ROZPOČET</t>
  </si>
  <si>
    <t>Náklady z rozpočtov</t>
  </si>
  <si>
    <t>D</t>
  </si>
  <si>
    <t>###NOIMPORT###</t>
  </si>
  <si>
    <t>IMPORT</t>
  </si>
  <si>
    <t>{00000000-0000-0000-0000-000000000000}</t>
  </si>
  <si>
    <t>/</t>
  </si>
  <si>
    <t>02</t>
  </si>
  <si>
    <t>Oprava exteriérového schodiska bočného vstupu</t>
  </si>
  <si>
    <t>STA</t>
  </si>
  <si>
    <t>1</t>
  </si>
  <si>
    <t>03</t>
  </si>
  <si>
    <t>Úprava priestorov múzea (učebňa+ sociálne zariadenia)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</si>
  <si>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</si>
  <si>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</si>
  <si>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</si>
  <si>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</si>
  <si>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</si>
  <si>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</si>
  <si>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</si>
  <si>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</si>
  <si>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</si>
  <si>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</si>
  <si>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</si>
  <si>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04</t>
  </si>
  <si>
    <t>Úprava sociálneho zariadenia - WC pretelesne postihnutých</t>
  </si>
  <si>
    <t>HSV</t>
  </si>
  <si>
    <t>Práce a dodávky HSV</t>
  </si>
  <si>
    <t>{5e3b38fb-68da-421e-9ed8-ebd4d6ca39b7}</t>
  </si>
  <si>
    <t>ROZPOCET</t>
  </si>
  <si>
    <t>6</t>
  </si>
  <si>
    <t>Úpravy povrchov, podlahy, osadenie</t>
  </si>
  <si>
    <t>K</t>
  </si>
  <si>
    <t>632452247</t>
  </si>
  <si>
    <t>Cementový poter (vhodný aj ako spádový), pevnosti v tlaku 25 MPa, hr. 40 mm</t>
  </si>
  <si>
    <t>m2</t>
  </si>
  <si>
    <t>4</t>
  </si>
  <si>
    <t>-1729384749</t>
  </si>
  <si>
    <t>VV</t>
  </si>
  <si>
    <t>632452293.s</t>
  </si>
  <si>
    <t>Cementový poter zo suchých zmesí, vyrovnávajúci na schodiskových stupňoch, hr. 30 mm</t>
  </si>
  <si>
    <t>-765615217</t>
  </si>
  <si>
    <t>4,01*5*(0,3+0,15)</t>
  </si>
  <si>
    <t>Ostatné konštrukcie a práce-búranie</t>
  </si>
  <si>
    <t>3</t>
  </si>
  <si>
    <t>965081812</t>
  </si>
  <si>
    <t>Búranie dlažieb, z kamen., cement., terazzových, čadičových alebo keramických, hr. nad 10 mm,  -0,06500t</t>
  </si>
  <si>
    <t>Zvislé a kompletné konštrukcie</t>
  </si>
  <si>
    <t>310235241</t>
  </si>
  <si>
    <t>Zamurovanie otvoru s plochou do 0,0225 m2 v murive nadzákladného tehlami do 300 mm</t>
  </si>
  <si>
    <t>ks</t>
  </si>
  <si>
    <t>-2116045728</t>
  </si>
  <si>
    <t>2,5*4,01+0,3*2,9</t>
  </si>
  <si>
    <t>Súčet</t>
  </si>
  <si>
    <t>1799942897</t>
  </si>
  <si>
    <t>310237241</t>
  </si>
  <si>
    <t>Zamurovanie otvoru s plochou do 0,25 m2 v murive nadzákladného tehlami do 300 mm</t>
  </si>
  <si>
    <t>978057321.9</t>
  </si>
  <si>
    <t>Odsekanie obkladu z kamenného koberca zo schodiskových konštrukcií stupníc, podstupníc -0,009000t</t>
  </si>
  <si>
    <t>973599949</t>
  </si>
  <si>
    <t>611401111</t>
  </si>
  <si>
    <t>Omietka jednotlivých malých plôch na stropoch akoukoľvek maltou s plochou jednotlivo do 0, 09 m2</t>
  </si>
  <si>
    <t>1468702414</t>
  </si>
  <si>
    <t>4,01*(0,3+0,15)*5</t>
  </si>
  <si>
    <t>5</t>
  </si>
  <si>
    <t>979011111</t>
  </si>
  <si>
    <t>Zvislá doprava sutiny a vybúraných hmôt za prvé podlažie nad alebo pod základným podlažím</t>
  </si>
  <si>
    <t>t</t>
  </si>
  <si>
    <t>158123784</t>
  </si>
  <si>
    <t>12</t>
  </si>
  <si>
    <t>3*2</t>
  </si>
  <si>
    <t>736422652</t>
  </si>
  <si>
    <t>979081111</t>
  </si>
  <si>
    <t>Odvoz sutiny a vybúraných hmôt na skládku do 1 km</t>
  </si>
  <si>
    <t>611421231</t>
  </si>
  <si>
    <t>Oprava vnútorných vápenných omietok stropov železobetónových rovných tvárnicových a klenieb, opravovaná plocha nad 5 do 10 %,štuková</t>
  </si>
  <si>
    <t>-419737630</t>
  </si>
  <si>
    <t>7</t>
  </si>
  <si>
    <t>979081121</t>
  </si>
  <si>
    <t>Odvoz sutiny a vybúraných hmôt na skládku za každý ďalší 1 km</t>
  </si>
  <si>
    <t>268506435</t>
  </si>
  <si>
    <t>0,789*24 'Přepočítané koeficientom množstva</t>
  </si>
  <si>
    <t>8</t>
  </si>
  <si>
    <t>979082111</t>
  </si>
  <si>
    <t>Vnútrostavenisková doprava sutiny a vybúraných hmôt do 10 m</t>
  </si>
  <si>
    <t>-33551140</t>
  </si>
  <si>
    <t>611460121</t>
  </si>
  <si>
    <t>Príprava vnútorného podkladu stropov penetráciou základnou</t>
  </si>
  <si>
    <t>-225694844</t>
  </si>
  <si>
    <t>979082121</t>
  </si>
  <si>
    <t>Vnútrostavenisková doprava sutiny a vybúraných hmôt za každých ďalších 5 m</t>
  </si>
  <si>
    <t>-196019709</t>
  </si>
  <si>
    <t>0,789*2 'Přepočítané koeficientom množstva</t>
  </si>
  <si>
    <t>739019356</t>
  </si>
  <si>
    <t>10</t>
  </si>
  <si>
    <t>979089012</t>
  </si>
  <si>
    <t>Poplatok za skladovanie - betón, tehly, dlaždice (17 01) ostatné</t>
  </si>
  <si>
    <t>611460251</t>
  </si>
  <si>
    <t>Vnútorná omietka stropov vápennocementová štuková (jemná), hr. 3 mm</t>
  </si>
  <si>
    <t>1472191255</t>
  </si>
  <si>
    <t>99</t>
  </si>
  <si>
    <t>Presun hmôt HSV</t>
  </si>
  <si>
    <t>11</t>
  </si>
  <si>
    <t>1503722175</t>
  </si>
  <si>
    <t>999281111</t>
  </si>
  <si>
    <t>Presun hmôt pre opravy a údržbu objektov vrátane vonkajších plášťov výšky do 25 m</t>
  </si>
  <si>
    <t>612401191</t>
  </si>
  <si>
    <t>Omietka jednotlivých malých plôch vnútorných stien akoukoľvek maltou do 0, 09 m2</t>
  </si>
  <si>
    <t>1809453399</t>
  </si>
  <si>
    <t>PSV</t>
  </si>
  <si>
    <t>Práce a dodávky PSV</t>
  </si>
  <si>
    <t>767</t>
  </si>
  <si>
    <t>Konštrukcie doplnkové kovové</t>
  </si>
  <si>
    <t>-338402328</t>
  </si>
  <si>
    <t>612403399</t>
  </si>
  <si>
    <t>Hrubá výplň rýh na stenách akoukoľvek maltou, akejkoľvek šírky ryhy</t>
  </si>
  <si>
    <t>767590225</t>
  </si>
  <si>
    <t>Montáž hliníkového rámu L k čistiacim rohožiam</t>
  </si>
  <si>
    <t>m</t>
  </si>
  <si>
    <t>143580127</t>
  </si>
  <si>
    <t>0,15*(7,2+0,5)+0,1*4,5+0,07*18,5</t>
  </si>
  <si>
    <t>16</t>
  </si>
  <si>
    <t>612421231</t>
  </si>
  <si>
    <t>Oprava vnútorných vápenných omietok stien, opravovaná plocha nad 5 do 10 %,štuková</t>
  </si>
  <si>
    <t>1215532962</t>
  </si>
  <si>
    <t>2*(1+1,6)</t>
  </si>
  <si>
    <t>13</t>
  </si>
  <si>
    <t>721930031</t>
  </si>
  <si>
    <t>M</t>
  </si>
  <si>
    <t>697590000100</t>
  </si>
  <si>
    <t>Zápustný hliníkový rám L 25x20x3 mm, L 20x25x3 mm; L30x20x3 mm; k rohoži RIVAL, RINGO, MARTALL, ARCOS</t>
  </si>
  <si>
    <t>612460121</t>
  </si>
  <si>
    <t>Príprava vnútorného podkladu stien penetráciou základnou</t>
  </si>
  <si>
    <t>-127680685</t>
  </si>
  <si>
    <t>32</t>
  </si>
  <si>
    <t>-1520437094</t>
  </si>
  <si>
    <t>1*1,6*1,05</t>
  </si>
  <si>
    <t>14</t>
  </si>
  <si>
    <t>767590210</t>
  </si>
  <si>
    <t>Montáž čistiacej rohože gumenej na podlahu</t>
  </si>
  <si>
    <t>612460232</t>
  </si>
  <si>
    <t>Vnútorná omietka stien cementová hrubá, hr. 15 mm</t>
  </si>
  <si>
    <t>1044922167</t>
  </si>
  <si>
    <t>1,6*1</t>
  </si>
  <si>
    <t>15</t>
  </si>
  <si>
    <t>697510004600</t>
  </si>
  <si>
    <t>Gumová rohož RINGO, výška rohože 23 mm, MBM mat</t>
  </si>
  <si>
    <t>-1460963649</t>
  </si>
  <si>
    <t>612460251</t>
  </si>
  <si>
    <t>Vnútorná omietka stien vápennocementová štuková (jemná), hr. 3 mm</t>
  </si>
  <si>
    <t>-1481113776</t>
  </si>
  <si>
    <t>1,68*1,03 'Přepočítané koeficientom množstva</t>
  </si>
  <si>
    <t>-611499847</t>
  </si>
  <si>
    <t>998767201</t>
  </si>
  <si>
    <t>Presun hmôt pre kovové stavebné doplnkové konštrukcie v objektoch výšky do 6 m</t>
  </si>
  <si>
    <t>%</t>
  </si>
  <si>
    <t>632452249</t>
  </si>
  <si>
    <t>Cementový poter (vhodný aj ako spádový), pevnosti v tlaku 25 MPa, hr. 50 mm</t>
  </si>
  <si>
    <t>1940252669</t>
  </si>
  <si>
    <t>771</t>
  </si>
  <si>
    <t>Podlahy z dlaždíc</t>
  </si>
  <si>
    <t>-2002635090</t>
  </si>
  <si>
    <t>17</t>
  </si>
  <si>
    <t>771275308-1</t>
  </si>
  <si>
    <t xml:space="preserve">Montáž obkladov schodiskových stupňov dlaždicami do flexibilného tmelu, mrazuvzdorného </t>
  </si>
  <si>
    <t>632452642</t>
  </si>
  <si>
    <t>Cementová samonivelizačná stierka, pevnosti v tlaku 25 MPa, hr. 3 mm</t>
  </si>
  <si>
    <t>378819428</t>
  </si>
  <si>
    <t>4,0*5*(0,3+0,15)</t>
  </si>
  <si>
    <t>-1556949908</t>
  </si>
  <si>
    <t>18</t>
  </si>
  <si>
    <t>5976498290</t>
  </si>
  <si>
    <t>Dlaždice keramické protišmykové, mrazuvzdorné  - gres 600x300</t>
  </si>
  <si>
    <t>941955002</t>
  </si>
  <si>
    <t>Lešenie ľahké pracovné pomocné s výškou lešeňovej podlahy nad 1,20 do 1,90 m</t>
  </si>
  <si>
    <t>1845163642</t>
  </si>
  <si>
    <t>kerdlsch*1,03</t>
  </si>
  <si>
    <t>sokelrov*0,15*1,05</t>
  </si>
  <si>
    <t>-1605213902</t>
  </si>
  <si>
    <t>19</t>
  </si>
  <si>
    <t>771275901</t>
  </si>
  <si>
    <t>Montáž profilu schodiskovej hrany</t>
  </si>
  <si>
    <t>425683267</t>
  </si>
  <si>
    <t>4,01*5</t>
  </si>
  <si>
    <t>952901111</t>
  </si>
  <si>
    <t>Vyčistenie budov pri výške podlaží do 4 m</t>
  </si>
  <si>
    <t>5978650491</t>
  </si>
  <si>
    <t>Schodová hrana protišmyková hliník eloxovaný - špeciálny protišmykový schodiskový profil hranatý (pohľad. šírka 18mm)</t>
  </si>
  <si>
    <t>1572537381</t>
  </si>
  <si>
    <t>1896481914</t>
  </si>
  <si>
    <t>111</t>
  </si>
  <si>
    <t>111*1,05 'Přepočítané koeficientom množstva</t>
  </si>
  <si>
    <t>21</t>
  </si>
  <si>
    <t>771415015.2</t>
  </si>
  <si>
    <t>Montáž soklíkov z obkladačiek do tmelu flexibilného mrazuvzdorného v=150 mm</t>
  </si>
  <si>
    <t>965043341</t>
  </si>
  <si>
    <t>Búranie podkladov pod dlažby, liatych dlažieb a mazanín,betón s poterom,teracom hr.do 100 mm, plochy nad 4 m2  -2,20000t</t>
  </si>
  <si>
    <t>m3</t>
  </si>
  <si>
    <t>1657904276</t>
  </si>
  <si>
    <t>0,5+0,3*2+2,9+0,82-1,45</t>
  </si>
  <si>
    <t>1289770285</t>
  </si>
  <si>
    <t>kerdlazba*0,05</t>
  </si>
  <si>
    <t>965044201</t>
  </si>
  <si>
    <t>Brúsenie existujúcich betónových podláh, zbrúsenie hrúbky do 3 mm</t>
  </si>
  <si>
    <t>22</t>
  </si>
  <si>
    <t>771541225.1</t>
  </si>
  <si>
    <t>Montáž podláh z dlaždíc gres kladených do tmelu flexibil. mrazuvzdorného, vrátane špárovania a tmelenia rohov, kútov, hrán</t>
  </si>
  <si>
    <t>-810386845</t>
  </si>
  <si>
    <t>-379057118</t>
  </si>
  <si>
    <t>965081712</t>
  </si>
  <si>
    <t>Búranie dlažieb, bez podklad. lôžka z xylolit., alebo keramických dlaždíc hr. do 10 mm,  -0,02000t</t>
  </si>
  <si>
    <t>23</t>
  </si>
  <si>
    <t>597740002100</t>
  </si>
  <si>
    <t>Dlaždice keramické protišmykové, mrazuvzdorné  - gres 600x600</t>
  </si>
  <si>
    <t>-2072934524</t>
  </si>
  <si>
    <t>784444225</t>
  </si>
  <si>
    <t>10,895*1,02 'Přepočítané koeficientom množstva</t>
  </si>
  <si>
    <t>24</t>
  </si>
  <si>
    <t>998771201</t>
  </si>
  <si>
    <t>968072641</t>
  </si>
  <si>
    <t>Presun hmôt pre podlahy z dlaždíc v objektoch výšky do 6m</t>
  </si>
  <si>
    <t>Vybúranie kovových stien plných, zasklených alebo výkladných,  -0,02500t, WC deliace steny</t>
  </si>
  <si>
    <t>2105652602</t>
  </si>
  <si>
    <t>2*(2,4+1,2*2)*(2)</t>
  </si>
  <si>
    <t>1618480770</t>
  </si>
  <si>
    <t>968072642.1</t>
  </si>
  <si>
    <t>Vybúranie kovových krytov radiátorov vrátane drevenej krycej dosky,  -0,02500t</t>
  </si>
  <si>
    <t>2092434783</t>
  </si>
  <si>
    <t>2,7*(0,8+0,35)*(3)</t>
  </si>
  <si>
    <t>968072642.2</t>
  </si>
  <si>
    <t>Vybúranie kovových mreží,  -0,02500t</t>
  </si>
  <si>
    <t>-1499537232</t>
  </si>
  <si>
    <t>2*3*(2)</t>
  </si>
  <si>
    <t>971033141</t>
  </si>
  <si>
    <t>Vybúranie otvoru v murive tehl. priemeru profilu do 60 mm hr. do 300 mm,  -0,00100t</t>
  </si>
  <si>
    <t>-809813580</t>
  </si>
  <si>
    <t>2         "pre ZT do učebne"</t>
  </si>
  <si>
    <t>971033331</t>
  </si>
  <si>
    <t>Vybúranie otvoru v murive tehl. plochy do 0,09 m2 hr. do 150 mm,  -0,02600t</t>
  </si>
  <si>
    <t>-102164841</t>
  </si>
  <si>
    <t>25</t>
  </si>
  <si>
    <t>971033431</t>
  </si>
  <si>
    <t>Vybúranie otvoru v murive tehl. plochy do 0,25 m2 hr. do 150 mm,  -0,07300t</t>
  </si>
  <si>
    <t>-324966632</t>
  </si>
  <si>
    <t>2+2+2              "predsadené stienky ...pre nové rozvody ZT</t>
  </si>
  <si>
    <t>26</t>
  </si>
  <si>
    <t>974031142</t>
  </si>
  <si>
    <t>Vysekávanie rýh v akomkoľvek murive tehlovom na akúkoľvek maltu do hĺbky 70 mm a š. do 70 mm,  -0,00900t</t>
  </si>
  <si>
    <t>1804812264</t>
  </si>
  <si>
    <t>18,5            "pre ZTI</t>
  </si>
  <si>
    <t>27</t>
  </si>
  <si>
    <t>976082141</t>
  </si>
  <si>
    <t>Vybúranie objímky, držiaka, vešiaka, záclonovej konzoly a pod. z muriva betónového,  -0,00100t</t>
  </si>
  <si>
    <t>1458578552</t>
  </si>
  <si>
    <t>6*2+4*3+(10)</t>
  </si>
  <si>
    <t>28</t>
  </si>
  <si>
    <t>978011121</t>
  </si>
  <si>
    <t>Otlčenie omietok stropov vnútorných vápenných alebo vápennocementových v rozsahu do 10 %,  -0,00400t</t>
  </si>
  <si>
    <t>1570769794</t>
  </si>
  <si>
    <t>29</t>
  </si>
  <si>
    <t>978013121</t>
  </si>
  <si>
    <t>Otlčenie omietok stien vnútorných vápenných alebo vápennocementových v rozsahu do 10 %,  -0,00400t</t>
  </si>
  <si>
    <t>-870375562</t>
  </si>
  <si>
    <t>3,05*2*(7,3+8,8+0,3*2+0,15)</t>
  </si>
  <si>
    <t>0,4*2*7,8*2</t>
  </si>
  <si>
    <t>-1,45*1,97*2</t>
  </si>
  <si>
    <t>-(2,7*3+0,9*2)*2,1</t>
  </si>
  <si>
    <t>Medzisúčet   učebňa</t>
  </si>
  <si>
    <t>3,05*2*(2,2+1,82)-0,6*1,97*3</t>
  </si>
  <si>
    <t>3,05*2*(0,85+1,5)-0,6*1,97</t>
  </si>
  <si>
    <t>3,05*2*(2,8+2,4+0,3)-0,6*1,97-1,16*2,95+0,27*(2,95*2)</t>
  </si>
  <si>
    <t>3,05*2*(0,86+1,5)-0,6*1,97</t>
  </si>
  <si>
    <t>-kerobklad</t>
  </si>
  <si>
    <t>Medzisúčet    sociálky</t>
  </si>
  <si>
    <t>30</t>
  </si>
  <si>
    <t>978059531</t>
  </si>
  <si>
    <t>Odsekanie a odobratie obkladov stien z obkladačiek vnútorných vrátane podkladovej omietky nad 2 m2,  -0,06800t</t>
  </si>
  <si>
    <t>-1196830308</t>
  </si>
  <si>
    <t>31</t>
  </si>
  <si>
    <t>362337979</t>
  </si>
  <si>
    <t>1054905351</t>
  </si>
  <si>
    <t>33</t>
  </si>
  <si>
    <t>-1944639351</t>
  </si>
  <si>
    <t>34</t>
  </si>
  <si>
    <t>774531300</t>
  </si>
  <si>
    <t>35</t>
  </si>
  <si>
    <t>1493038303</t>
  </si>
  <si>
    <t>11,09*4 'Přepočítané koeficientom množstva</t>
  </si>
  <si>
    <t>36</t>
  </si>
  <si>
    <t>-1526198916</t>
  </si>
  <si>
    <t>37</t>
  </si>
  <si>
    <t>436739271</t>
  </si>
  <si>
    <t>713</t>
  </si>
  <si>
    <t>Izolácie tepelné</t>
  </si>
  <si>
    <t>38</t>
  </si>
  <si>
    <t>713482121</t>
  </si>
  <si>
    <t>Montáž trubíc z PE, hr.15-20 mm,vnút.priemer do 38</t>
  </si>
  <si>
    <t>-778892720</t>
  </si>
  <si>
    <t>voda20+voda25</t>
  </si>
  <si>
    <t>39</t>
  </si>
  <si>
    <t>283310004700</t>
  </si>
  <si>
    <t>Izolačná PE trubica TUBOLIT DG 22x20 mm (d potrubia x hr. izolácie), nadrezaná, AZ FLEX</t>
  </si>
  <si>
    <t>-1091859723</t>
  </si>
  <si>
    <t>21,8*1,05 'Přepočítané koeficientom množstva</t>
  </si>
  <si>
    <t>40</t>
  </si>
  <si>
    <t>998713202</t>
  </si>
  <si>
    <t>Presun hmôt pre izolácie tepelné v objektoch výšky nad 6 m do 12 m</t>
  </si>
  <si>
    <t>562425766</t>
  </si>
  <si>
    <t>721</t>
  </si>
  <si>
    <t>Zdravotech. vnútorná kanalizácia</t>
  </si>
  <si>
    <t>41</t>
  </si>
  <si>
    <t>721140912</t>
  </si>
  <si>
    <t>Oprava odpadového potrubia liatinového prepojenie doterajšieho potrubia DN 50</t>
  </si>
  <si>
    <t>2032690439</t>
  </si>
  <si>
    <t>42</t>
  </si>
  <si>
    <t>721140915</t>
  </si>
  <si>
    <t>Oprava odpadového potrubia liatinového prepojenie doterajšieho potrubia DN 100</t>
  </si>
  <si>
    <t>-359671393</t>
  </si>
  <si>
    <t>43</t>
  </si>
  <si>
    <t>721171106</t>
  </si>
  <si>
    <t>Potrubie z PVC - U odpadové ležaté hrdlové D 50 x1, 8</t>
  </si>
  <si>
    <t>342544393</t>
  </si>
  <si>
    <t>(0,5*2+2,5)*2+3*0,3+3</t>
  </si>
  <si>
    <t>44</t>
  </si>
  <si>
    <t>721171803</t>
  </si>
  <si>
    <t>Demontáž potrubia z novodurových rúr odpadového alebo pripojovacieho do D75,  -0,00210 t</t>
  </si>
  <si>
    <t>-312547426</t>
  </si>
  <si>
    <t>7,5+2,95</t>
  </si>
  <si>
    <t>45</t>
  </si>
  <si>
    <t>721194105</t>
  </si>
  <si>
    <t>Zriadenie prípojky na potrubí vyvedenie a upevnenie odpadových výpustiek D 50x1, 8</t>
  </si>
  <si>
    <t>-504703244</t>
  </si>
  <si>
    <t>5+3</t>
  </si>
  <si>
    <t>46</t>
  </si>
  <si>
    <t>721210812</t>
  </si>
  <si>
    <t>Demontáž vpustu podlahového   -0,02756t</t>
  </si>
  <si>
    <t>1699602673</t>
  </si>
  <si>
    <t>47</t>
  </si>
  <si>
    <t>721290111</t>
  </si>
  <si>
    <t>Ostatné - skúška tesnosti kanalizácie v objektoch vodou do DN 125</t>
  </si>
  <si>
    <t>-2109381014</t>
  </si>
  <si>
    <t>48</t>
  </si>
  <si>
    <t>721290822</t>
  </si>
  <si>
    <t>Vnútrostav. premiestnenie vybúraných hmôt vnútor. kanal. vodorovne do 100 m z budov vysokých do 12 m</t>
  </si>
  <si>
    <t>610057558</t>
  </si>
  <si>
    <t>49</t>
  </si>
  <si>
    <t>998721202</t>
  </si>
  <si>
    <t>Presun hmôt pre vnútornú kanalizáciu v objektoch výšky nad 6 do 12 m</t>
  </si>
  <si>
    <t>1498827766</t>
  </si>
  <si>
    <t>722</t>
  </si>
  <si>
    <t>Zdravotechnika - vnútorný vodovod</t>
  </si>
  <si>
    <t>50</t>
  </si>
  <si>
    <t>722130801</t>
  </si>
  <si>
    <t>Demontáž potrubia z oceľových rúrok závitových do DN 25,  -0,00213t</t>
  </si>
  <si>
    <t>-1792742514</t>
  </si>
  <si>
    <t>(3+2,5)*2+5</t>
  </si>
  <si>
    <t>51</t>
  </si>
  <si>
    <t>722131932</t>
  </si>
  <si>
    <t>Oprava vodovodného potrubia závitového prepojenie doterajšieho potrubia DN 20</t>
  </si>
  <si>
    <t>-493746268</t>
  </si>
  <si>
    <t>52</t>
  </si>
  <si>
    <t>722172602</t>
  </si>
  <si>
    <t>Potrubie z rúr REHAU, rúrka univerzálna RAUTITAN stabil DN 20,0x2,9 v kotúčoch</t>
  </si>
  <si>
    <t>-474083382</t>
  </si>
  <si>
    <t>3*3+3*2+1+6*0,3+5*0,5</t>
  </si>
  <si>
    <t>53</t>
  </si>
  <si>
    <t>722172603</t>
  </si>
  <si>
    <t>Potrubie plasthliníkové PeX-Alu-Pe REHAU - RAUTITAN stabil v kotúčoch DN 25,0x3,7 mm</t>
  </si>
  <si>
    <t>359930386</t>
  </si>
  <si>
    <t>54</t>
  </si>
  <si>
    <t>722190901</t>
  </si>
  <si>
    <t>Uzatvorenie alebo otvorenie vodovodného potrubia</t>
  </si>
  <si>
    <t>-1489847689</t>
  </si>
  <si>
    <t>2*2</t>
  </si>
  <si>
    <t>55</t>
  </si>
  <si>
    <t>722220111</t>
  </si>
  <si>
    <t>Montáž armatúry závitovej s jedným závitom, nástenka pre výtokový ventil G 1/2</t>
  </si>
  <si>
    <t>-1891722650</t>
  </si>
  <si>
    <t>2+3</t>
  </si>
  <si>
    <t>2+3+3</t>
  </si>
  <si>
    <t>56</t>
  </si>
  <si>
    <t>286220050000</t>
  </si>
  <si>
    <t>Nástenka RADOPRESS D 20x3/4", PeX-Al-PeX systém, PIPELIFE</t>
  </si>
  <si>
    <t>-622058947</t>
  </si>
  <si>
    <t>57</t>
  </si>
  <si>
    <t>722221015</t>
  </si>
  <si>
    <t>Montáž guľového kohúta závitového priameho pre vodu G 3/4</t>
  </si>
  <si>
    <t>1138048620</t>
  </si>
  <si>
    <t>58</t>
  </si>
  <si>
    <t>551110013800</t>
  </si>
  <si>
    <t>Guľový uzáver pre vodu Perfecta, 3/4" FF, páčka, niklovaná mosadz, IVAR</t>
  </si>
  <si>
    <t>-1657264400</t>
  </si>
  <si>
    <t>59</t>
  </si>
  <si>
    <t>722290226</t>
  </si>
  <si>
    <t>Tlaková skúška vodovodného potrubia závitového do DN 50</t>
  </si>
  <si>
    <t>-771385362</t>
  </si>
  <si>
    <t>60</t>
  </si>
  <si>
    <t>722290234</t>
  </si>
  <si>
    <t>Prepláchnutie a dezinfekcia vodovodného potrubia do DN 80</t>
  </si>
  <si>
    <t>322406039</t>
  </si>
  <si>
    <t>61</t>
  </si>
  <si>
    <t>998722202</t>
  </si>
  <si>
    <t>Presun hmôt pre vnútorný vodovod v objektoch výšky nad 6 do 12 m</t>
  </si>
  <si>
    <t>-126029761</t>
  </si>
  <si>
    <t>725</t>
  </si>
  <si>
    <t>Zdravotechnika - zariaď. predmety</t>
  </si>
  <si>
    <t>62</t>
  </si>
  <si>
    <t>725110811</t>
  </si>
  <si>
    <t>Demontáž záchoda splachovacieho s nádržou alebo s tlakovým splachovačom,  -0,01933t</t>
  </si>
  <si>
    <t>súb.</t>
  </si>
  <si>
    <t>-1098458522</t>
  </si>
  <si>
    <t>3+1</t>
  </si>
  <si>
    <t>63</t>
  </si>
  <si>
    <t>725119309</t>
  </si>
  <si>
    <t>Montáž záchodovej misy kombinovanej s šikmým odpadom</t>
  </si>
  <si>
    <t>-918874125</t>
  </si>
  <si>
    <t>64</t>
  </si>
  <si>
    <t>64201338-1</t>
  </si>
  <si>
    <t>Misa záchodová kombi biela s nádržkou</t>
  </si>
  <si>
    <t>1063963416</t>
  </si>
  <si>
    <t>65</t>
  </si>
  <si>
    <t>725122813</t>
  </si>
  <si>
    <t>Demontáž pisoára s nádržkou a 1 záchodom,  -0,01720t</t>
  </si>
  <si>
    <t>-423775200</t>
  </si>
  <si>
    <t>66</t>
  </si>
  <si>
    <t>725122911</t>
  </si>
  <si>
    <t>Príplatok za každý ďalší záchod -0,01400t</t>
  </si>
  <si>
    <t>-1043659899</t>
  </si>
  <si>
    <t>67</t>
  </si>
  <si>
    <t>725129210</t>
  </si>
  <si>
    <t>Montáž pisoárového záchodku z bieleho diturvitu s automatickým splachovaním</t>
  </si>
  <si>
    <t>863695795</t>
  </si>
  <si>
    <t>68</t>
  </si>
  <si>
    <t>642510000300</t>
  </si>
  <si>
    <t>Pisoár GOLEM, rozmer 305x340x535 mm, keramika, JIKA H8430610000001</t>
  </si>
  <si>
    <t>-582363148</t>
  </si>
  <si>
    <t>69</t>
  </si>
  <si>
    <t>5511873730</t>
  </si>
  <si>
    <t>Flexi hadice opletenie nerez, 1/2" (14x20), 50 cm, nerez, obj.č. 25102150 IVAR</t>
  </si>
  <si>
    <t>-216156627</t>
  </si>
  <si>
    <t>70</t>
  </si>
  <si>
    <t>725210821</t>
  </si>
  <si>
    <t>Demontáž umývadiel alebo umývadielok bez výtokovej armatúry,  -0,01946t</t>
  </si>
  <si>
    <t>65073507</t>
  </si>
  <si>
    <t>71</t>
  </si>
  <si>
    <t>725219401</t>
  </si>
  <si>
    <t>Montáž umývadla na skrutky do muriva, bez výtokovej armatúry</t>
  </si>
  <si>
    <t>1859695797</t>
  </si>
  <si>
    <t>2+2</t>
  </si>
  <si>
    <t>1        "učebňa</t>
  </si>
  <si>
    <t>72</t>
  </si>
  <si>
    <t>8103910001091</t>
  </si>
  <si>
    <t>Umývadlo ZETA-55 biela, obj.č.8103910001091</t>
  </si>
  <si>
    <t>-266533336</t>
  </si>
  <si>
    <t>73</t>
  </si>
  <si>
    <t>725291112</t>
  </si>
  <si>
    <t>Montáž doplnkov zariadení kúpeľní a záchodov, záchodová doska</t>
  </si>
  <si>
    <t>438639270</t>
  </si>
  <si>
    <t>3+3</t>
  </si>
  <si>
    <t>74</t>
  </si>
  <si>
    <t>5543300004.1</t>
  </si>
  <si>
    <t>Záchodové sedadlo s poklopom, rozmer 355x425x50 mm, duroplast s antibakteriálnou úpravou, biela</t>
  </si>
  <si>
    <t>127643788</t>
  </si>
  <si>
    <t>75</t>
  </si>
  <si>
    <t>725590812</t>
  </si>
  <si>
    <t>Vnútrostav. premiestnenie vybúr. hmôt zariaď. predmetov vodorovne do 100 m z budov s výš. do 12 m</t>
  </si>
  <si>
    <t>-2138728022</t>
  </si>
  <si>
    <t>76</t>
  </si>
  <si>
    <t>725819401</t>
  </si>
  <si>
    <t>Montáž ventilu rohového s pripojovacou rúrkou G 1/2</t>
  </si>
  <si>
    <t>-1117112298</t>
  </si>
  <si>
    <t>77</t>
  </si>
  <si>
    <t>5510124100</t>
  </si>
  <si>
    <t>Ventil rohový RDL 80 1/2"</t>
  </si>
  <si>
    <t>941931704</t>
  </si>
  <si>
    <t>78</t>
  </si>
  <si>
    <t>725820810</t>
  </si>
  <si>
    <t>Demontáž batérie drezovej, umývadlovej nástennej,  -0,0026t</t>
  </si>
  <si>
    <t>2091829063</t>
  </si>
  <si>
    <t>79</t>
  </si>
  <si>
    <t>725829201</t>
  </si>
  <si>
    <t>Montáž batérie umývadlovej a drezovej nástennej pákovej alebo klasickej s mechanickým ovládaním</t>
  </si>
  <si>
    <t>-1659295824</t>
  </si>
  <si>
    <t>80</t>
  </si>
  <si>
    <t>5513006691</t>
  </si>
  <si>
    <t>SAPHO - TORI nástenný ventil,1/2', chróm (NV724)</t>
  </si>
  <si>
    <t>-1130762374</t>
  </si>
  <si>
    <t>81</t>
  </si>
  <si>
    <t>725829603.1</t>
  </si>
  <si>
    <t xml:space="preserve">Montáž batérie  pisoárovej </t>
  </si>
  <si>
    <t>-1479404491</t>
  </si>
  <si>
    <t>82</t>
  </si>
  <si>
    <t>551442899</t>
  </si>
  <si>
    <t>Batéria pisoárová samouzatváracia nástenná tlačná Sapho Silfra Quik chróm QK 100 51</t>
  </si>
  <si>
    <t>717332598</t>
  </si>
  <si>
    <t>83</t>
  </si>
  <si>
    <t>725869301</t>
  </si>
  <si>
    <t>Montáž zápachovej uzávierky pre zariaďovacie predmety, umývadlová do D 40</t>
  </si>
  <si>
    <t>-1797686066</t>
  </si>
  <si>
    <t>84</t>
  </si>
  <si>
    <t>551613110-1</t>
  </si>
  <si>
    <t>Sifón ALCAPLAST umývadlový s nerez. mriežkou 40mm zátka z PVC</t>
  </si>
  <si>
    <t>-1373226967</t>
  </si>
  <si>
    <t>85</t>
  </si>
  <si>
    <t>725869371</t>
  </si>
  <si>
    <t>Montáž zápachovej uzávierky pre zariaďovacie predmety, pisoárovej do D 50</t>
  </si>
  <si>
    <t>1843552818</t>
  </si>
  <si>
    <t>86</t>
  </si>
  <si>
    <t>5516245035</t>
  </si>
  <si>
    <t>Zápachová uzávierka k pisoárom HL431/50, DN 50, (0,7 l/s), odtok 0 - 90°, odsávacia, zvislý odtok, biela, PP</t>
  </si>
  <si>
    <t>1896377416</t>
  </si>
  <si>
    <t>87</t>
  </si>
  <si>
    <t>998725201</t>
  </si>
  <si>
    <t>Presun hmôt pre zariaďovacie predmety v objektoch výšky do 6 m</t>
  </si>
  <si>
    <t>-2095154063</t>
  </si>
  <si>
    <t>735</t>
  </si>
  <si>
    <t>Ústredné kúrenie - vykurovacie telesá</t>
  </si>
  <si>
    <t>88</t>
  </si>
  <si>
    <t>735121700.1</t>
  </si>
  <si>
    <t>Demontáž radiátorov  vrátane príslušenstva pre spätné použitie, presun, uskladnenie</t>
  </si>
  <si>
    <t>kus</t>
  </si>
  <si>
    <t>-935028870</t>
  </si>
  <si>
    <t>3+2</t>
  </si>
  <si>
    <t>89</t>
  </si>
  <si>
    <t>735121700.2</t>
  </si>
  <si>
    <t>Spätná montáž radiátorov  vrátane príslušenstva</t>
  </si>
  <si>
    <t>-1365921828</t>
  </si>
  <si>
    <t>90</t>
  </si>
  <si>
    <t>735121800.3</t>
  </si>
  <si>
    <t>Dodávka a montáž nová pripojovacia sada (termostatický ventil + hlavica + ventil do spiatočky)</t>
  </si>
  <si>
    <t>992912819</t>
  </si>
  <si>
    <t>91</t>
  </si>
  <si>
    <t>998735201</t>
  </si>
  <si>
    <t>Presun hmôt pre vykurovacie telesá v objektoch výšky do 6 m</t>
  </si>
  <si>
    <t>-1091352434</t>
  </si>
  <si>
    <t>766</t>
  </si>
  <si>
    <t>Konštrukcie stolárske</t>
  </si>
  <si>
    <t>92</t>
  </si>
  <si>
    <t>766660011</t>
  </si>
  <si>
    <t>Vyvesenie alebo zavesenie drevených  krídiel  dverí, pre vykonanie stavebných  zmien, plochy do 2 m2</t>
  </si>
  <si>
    <t>866288513</t>
  </si>
  <si>
    <t>2*2*(2)           "učebňa</t>
  </si>
  <si>
    <t>2*3+(2)             "sociálky</t>
  </si>
  <si>
    <t>93</t>
  </si>
  <si>
    <t>998766201</t>
  </si>
  <si>
    <t>Presun hmot pre konštrukcie stolárske v objektoch výšky do 6 m</t>
  </si>
  <si>
    <t>-1515907908</t>
  </si>
  <si>
    <t>Konštrukcie doplnk. kovové stavebné</t>
  </si>
  <si>
    <t>94</t>
  </si>
  <si>
    <t>767131-Z1</t>
  </si>
  <si>
    <t>M+D sanitárnych deliacich stien WC,  vrátane dverí z dosiek DTD - laminovaná drevotrieska v ráme z eloxov. hliníkovom ráme</t>
  </si>
  <si>
    <t>1642938675</t>
  </si>
  <si>
    <t>2*(2,4+1,2*2)*(2)            "zostava 1, v=2m, dvere 3ks</t>
  </si>
  <si>
    <t>95</t>
  </si>
  <si>
    <t>767131-Z2</t>
  </si>
  <si>
    <t>M+D deliacich stien pisoárov a umyvadiel 420/900mm z dosiek DTD - laminovaná drevotrieska v ráme z eloxov. hliníka</t>
  </si>
  <si>
    <t>-1405086180</t>
  </si>
  <si>
    <t>96</t>
  </si>
  <si>
    <t>120287340</t>
  </si>
  <si>
    <t>97</t>
  </si>
  <si>
    <t>771576119.1</t>
  </si>
  <si>
    <t>Montáž podláh z dlaždíc keramických do tmelu flexibilného mrazuvzdorného, vrátane špárovania, tmelenia rohov a kútov</t>
  </si>
  <si>
    <t>-457766274</t>
  </si>
  <si>
    <t>(1,82-0,15)*2,2+2,8*2,4+0,85*1,5+0,15*0,6*3+(0,25+0,1)*1,2</t>
  </si>
  <si>
    <t>(1,82-0,12)*2,2+(2,84-0,12)*2,4+0,86*1,5+0,15*0,6*3+(0,27+0,1)*1,2</t>
  </si>
  <si>
    <t>98</t>
  </si>
  <si>
    <t>5978651-1.1</t>
  </si>
  <si>
    <t>Dlažba mrazuvzdorná, protišmyková GRES</t>
  </si>
  <si>
    <t>-1574951277</t>
  </si>
  <si>
    <t>-896769381</t>
  </si>
  <si>
    <t>776</t>
  </si>
  <si>
    <t>Podlahy povlakové</t>
  </si>
  <si>
    <t>100</t>
  </si>
  <si>
    <t>776401800</t>
  </si>
  <si>
    <t>Demontáž soklíkov alebo líšt</t>
  </si>
  <si>
    <t>-44615447</t>
  </si>
  <si>
    <t>2*(8,8+7,3+0,3*2+0,15)-1,45*2</t>
  </si>
  <si>
    <t>101</t>
  </si>
  <si>
    <t>776420010</t>
  </si>
  <si>
    <t>Lepenie podlahových soklov z PVC</t>
  </si>
  <si>
    <t>1313116249</t>
  </si>
  <si>
    <t>102</t>
  </si>
  <si>
    <t>284110009</t>
  </si>
  <si>
    <t>Soklík PVC, 3+3cm</t>
  </si>
  <si>
    <t>-1597204160</t>
  </si>
  <si>
    <t>30,8*1,03 'Přepočítané koeficientom množstva</t>
  </si>
  <si>
    <t>103</t>
  </si>
  <si>
    <t>776511820</t>
  </si>
  <si>
    <t>Odstránenie povlakových podláh z nášľapnej plochy lepených s podložkou,  -0,00100t</t>
  </si>
  <si>
    <t>961586657</t>
  </si>
  <si>
    <t>8,8*6,8+0,5*5,2</t>
  </si>
  <si>
    <t>104</t>
  </si>
  <si>
    <t>776541100</t>
  </si>
  <si>
    <t>Lepenie povlakových podláh PVC heterogénnych v pásoch</t>
  </si>
  <si>
    <t>457894236</t>
  </si>
  <si>
    <t>105</t>
  </si>
  <si>
    <t>284110000.1</t>
  </si>
  <si>
    <t>Podlaha heterogénna PVC Novoflor Extra Amos, hrúbka 2 mm, trieda záťaže 34/43, protišmyková úprava, odolná voči oteru, opotrebeniu a poškrábaniu</t>
  </si>
  <si>
    <t>2002142478</t>
  </si>
  <si>
    <t>pvc*1,03</t>
  </si>
  <si>
    <t>106</t>
  </si>
  <si>
    <t>776990105</t>
  </si>
  <si>
    <t>Vysávanie podkladu pred kladením povlakovýck podláh</t>
  </si>
  <si>
    <t>1295608003</t>
  </si>
  <si>
    <t>107</t>
  </si>
  <si>
    <t>776990110</t>
  </si>
  <si>
    <t>Penetrovanie podkladu pred kladením povlakových podláh</t>
  </si>
  <si>
    <t>-313182050</t>
  </si>
  <si>
    <t>108</t>
  </si>
  <si>
    <t>998776201</t>
  </si>
  <si>
    <t>Presun hmôt pre podlahy povlakové v objektoch výšky do 6 m</t>
  </si>
  <si>
    <t>-1675490550</t>
  </si>
  <si>
    <t>781</t>
  </si>
  <si>
    <t>Dokončovacie práce a obklady</t>
  </si>
  <si>
    <t>109</t>
  </si>
  <si>
    <t>781445100-1</t>
  </si>
  <si>
    <t>Montáž obkladov vnútor. stien z obkladačiek kladených do tmelu,  vrátane špárovania, tmelenia rohov a kútov (reprez. tmel Monoflex, špárovanie ASO-Flexfuge)</t>
  </si>
  <si>
    <t>-2025373503</t>
  </si>
  <si>
    <t>2*(0,85*2+2,2)+0,15*2,02-0,6*2*3</t>
  </si>
  <si>
    <t>2*2*(0,86+1,5)-0,6*2</t>
  </si>
  <si>
    <t>2*2*(2,4+2,8+0,3)-0,6*2-1,16*1,9+1,9*0,27*2</t>
  </si>
  <si>
    <t>Medzisúčet</t>
  </si>
  <si>
    <t>2*(0,85*2+2,2)+0,15*1,65-0,6*2*3</t>
  </si>
  <si>
    <t>2*2*(2,4+2,84+0,3)-0,6*2-1,16*1,9+1,9*0,27*2+0,12*2,3</t>
  </si>
  <si>
    <t>110</t>
  </si>
  <si>
    <t>5978651...1</t>
  </si>
  <si>
    <t>Keramický obklad</t>
  </si>
  <si>
    <t>-1564197514</t>
  </si>
  <si>
    <t>781491115</t>
  </si>
  <si>
    <t>Montáž hliníkových profilov do tmelu - roh, kút, hrana</t>
  </si>
  <si>
    <t>-595152442</t>
  </si>
  <si>
    <t>2*7+1,2+2,02</t>
  </si>
  <si>
    <t>2*7+1,2+1,65+2,3</t>
  </si>
  <si>
    <t>112</t>
  </si>
  <si>
    <t>2830012399</t>
  </si>
  <si>
    <t>Obkladová lišta tvaru "L" hliníková</t>
  </si>
  <si>
    <t>732250796</t>
  </si>
  <si>
    <t>36,37*1,01 'Přepočítané koeficientom množstva</t>
  </si>
  <si>
    <t>113</t>
  </si>
  <si>
    <t>781493111</t>
  </si>
  <si>
    <t>Montáž plastových dvierok 150x150 pri obklade do tmelu</t>
  </si>
  <si>
    <t>646825082</t>
  </si>
  <si>
    <t>114</t>
  </si>
  <si>
    <t>173132</t>
  </si>
  <si>
    <t>REVÍZNE DVIERKA -  biele 150 × 150 mm</t>
  </si>
  <si>
    <t>1007393382</t>
  </si>
  <si>
    <t>115</t>
  </si>
  <si>
    <t>998781201</t>
  </si>
  <si>
    <t>Presun hmôt pre obklady keramické v objektoch výšky do 6 m</t>
  </si>
  <si>
    <t>1443626170</t>
  </si>
  <si>
    <t>783</t>
  </si>
  <si>
    <t>Nátery</t>
  </si>
  <si>
    <t>116</t>
  </si>
  <si>
    <t>783201811</t>
  </si>
  <si>
    <t>Odstránenie starých náterov z kovových stavebných doplnkových konštrukcií oškrabaním</t>
  </si>
  <si>
    <t>-1553548988</t>
  </si>
  <si>
    <t>3,05*(0,15*8+0,35*4)                    "OK steny</t>
  </si>
  <si>
    <t xml:space="preserve">7,3*(0,25*2+0,15*4+0,6*2)         "OK stropy   </t>
  </si>
  <si>
    <t>0,35*(2,05*2+1,5)*2          "zárubne</t>
  </si>
  <si>
    <t>117</t>
  </si>
  <si>
    <t>783201812</t>
  </si>
  <si>
    <t>Odstránenie starých náterov z kovových stavebných doplnkových konštrukcií oceľovou kefou</t>
  </si>
  <si>
    <t>-482820636</t>
  </si>
  <si>
    <t>118</t>
  </si>
  <si>
    <t>783225400</t>
  </si>
  <si>
    <t>Nátery kov.stav.doplnk.konštr. syntet. na vzduchu schnúce dvojnás.1x email a tmelením - 105µm</t>
  </si>
  <si>
    <t>431702408</t>
  </si>
  <si>
    <t>119</t>
  </si>
  <si>
    <t>783322220</t>
  </si>
  <si>
    <t>Nátery vykur.telies syntetické oceľ. radiátorov článkových dvojnás. 1x s emailovaním - 105µm</t>
  </si>
  <si>
    <t>1384855321</t>
  </si>
  <si>
    <t>3,6*3</t>
  </si>
  <si>
    <t>1,2*2</t>
  </si>
  <si>
    <t>120</t>
  </si>
  <si>
    <t>783401811</t>
  </si>
  <si>
    <t>Odstránenie starých náterov z kovových potrubí a armatúr potrubie do DN 50 mm</t>
  </si>
  <si>
    <t>-226298512</t>
  </si>
  <si>
    <t>784</t>
  </si>
  <si>
    <t>Maľby</t>
  </si>
  <si>
    <t>121</t>
  </si>
  <si>
    <t>784402801</t>
  </si>
  <si>
    <t>Odstránenie malieb oškrabaním, výšky do 3,80 m</t>
  </si>
  <si>
    <t>808472312</t>
  </si>
  <si>
    <t>Medzisúčet  stropy</t>
  </si>
  <si>
    <t>búromsteny10*1,15</t>
  </si>
  <si>
    <t>122</t>
  </si>
  <si>
    <t>784410100</t>
  </si>
  <si>
    <t>Penetrovanie jednonásobné jemnozrnných podkladov výšky do 3,80 m</t>
  </si>
  <si>
    <t>124888339</t>
  </si>
  <si>
    <t>123</t>
  </si>
  <si>
    <t>784410500</t>
  </si>
  <si>
    <t>Prebrúsenie a oprášenie jemnozrnných povrchov výšky do 3,80 m</t>
  </si>
  <si>
    <t>-1173754922</t>
  </si>
  <si>
    <t>124</t>
  </si>
  <si>
    <t>784418012</t>
  </si>
  <si>
    <t>Zakrývanie podláh a zariadení papierom v miestnostiach alebo na schodisku</t>
  </si>
  <si>
    <t>783617976</t>
  </si>
  <si>
    <t>125</t>
  </si>
  <si>
    <t>784452371</t>
  </si>
  <si>
    <t>Maľby z maliarskych zmesí Primalex, Farmal, ručne nanášané tónované dvojnásobné na jemnozrnný podklad výšky do 3,80 m</t>
  </si>
  <si>
    <t>-47858426</t>
  </si>
  <si>
    <t>Práce a dodávky M</t>
  </si>
  <si>
    <t>21-M</t>
  </si>
  <si>
    <t>Elektromontáže</t>
  </si>
  <si>
    <t>126</t>
  </si>
  <si>
    <t>2100 DMTZ-01</t>
  </si>
  <si>
    <t>Demontáž svietidla</t>
  </si>
  <si>
    <t>-1027584832</t>
  </si>
  <si>
    <t>12+3*2</t>
  </si>
  <si>
    <t>127</t>
  </si>
  <si>
    <t>2100 DMTZ-02</t>
  </si>
  <si>
    <t>Demontáž zásuviek a vypínačov</t>
  </si>
  <si>
    <t>1668205609</t>
  </si>
  <si>
    <t>4+2</t>
  </si>
  <si>
    <t>128</t>
  </si>
  <si>
    <t>210-00-0001</t>
  </si>
  <si>
    <t>Montáž  a zapojenie svietidla</t>
  </si>
  <si>
    <t>kpl</t>
  </si>
  <si>
    <t>1911750280</t>
  </si>
  <si>
    <t>12            "učebna</t>
  </si>
  <si>
    <t>3*2              "sociálky</t>
  </si>
  <si>
    <t>129</t>
  </si>
  <si>
    <t>3481100-01</t>
  </si>
  <si>
    <t>Svietidlo stropné LED  dvojtrubicové 24W/230V, l=1300mm, T=4000K</t>
  </si>
  <si>
    <t>-203158120</t>
  </si>
  <si>
    <t>130</t>
  </si>
  <si>
    <t>3481100-03</t>
  </si>
  <si>
    <t>Kúpelňové svietidlo stropné LED/15W/230V, IP 44, T=4000K</t>
  </si>
  <si>
    <t>1298033182</t>
  </si>
  <si>
    <t>131</t>
  </si>
  <si>
    <t>3481100-04</t>
  </si>
  <si>
    <t>Kúpelňové svietidlo stropné LED/24W/230V, IP 44, T=4000K</t>
  </si>
  <si>
    <t>-1468013603</t>
  </si>
  <si>
    <t>1+1</t>
  </si>
  <si>
    <t>132</t>
  </si>
  <si>
    <t>210010-02</t>
  </si>
  <si>
    <t>Montáž+dodávka vypínač</t>
  </si>
  <si>
    <t>1190355200</t>
  </si>
  <si>
    <t>133</t>
  </si>
  <si>
    <t>210010-03</t>
  </si>
  <si>
    <t>Montáž+dodávka zásuvka vrátane krabice</t>
  </si>
  <si>
    <t>-1105298819</t>
  </si>
  <si>
    <t>134</t>
  </si>
  <si>
    <t>210010-05</t>
  </si>
  <si>
    <t>Montáž+dodávka - vodič medený CYKY  450/750 V  3x1,5mm2</t>
  </si>
  <si>
    <t>914252705</t>
  </si>
  <si>
    <t>135</t>
  </si>
  <si>
    <t>210010-06</t>
  </si>
  <si>
    <t>Montáž+dodávka - vodič medený  CYKY  450/750 V  3x2,5mm2</t>
  </si>
  <si>
    <t>1465915781</t>
  </si>
  <si>
    <t>136</t>
  </si>
  <si>
    <t>210010-07</t>
  </si>
  <si>
    <t>Úpravy v rozvádzači, doplnenie ističov</t>
  </si>
  <si>
    <t>hod</t>
  </si>
  <si>
    <t>1742756229</t>
  </si>
  <si>
    <t>137</t>
  </si>
  <si>
    <t>35822000-I</t>
  </si>
  <si>
    <t>Istič TX3 1P, charakteristika B, 16 A,  1 modul</t>
  </si>
  <si>
    <t>256</t>
  </si>
  <si>
    <t>-797522259</t>
  </si>
  <si>
    <t>138</t>
  </si>
  <si>
    <t>210010-08</t>
  </si>
  <si>
    <t>Pridružené práce a výkony, pomocný materiál</t>
  </si>
  <si>
    <t>-1843719076</t>
  </si>
  <si>
    <t>139</t>
  </si>
  <si>
    <t>210010-09</t>
  </si>
  <si>
    <t>Skúšky, revízie, revízna správa</t>
  </si>
  <si>
    <t>1314054805</t>
  </si>
  <si>
    <t>140</t>
  </si>
  <si>
    <t>210090</t>
  </si>
  <si>
    <t>Sekacie práce a murárske výpomoce - vysprávky</t>
  </si>
  <si>
    <t>1064067759</t>
  </si>
  <si>
    <t>11,346</t>
  </si>
  <si>
    <t>2,983</t>
  </si>
  <si>
    <t>11,347</t>
  </si>
  <si>
    <t>12,04</t>
  </si>
  <si>
    <t>4,5</t>
  </si>
  <si>
    <t>04 - Úprava sociálneho zariadenia - WC pretelesne postihnutých</t>
  </si>
  <si>
    <t>omMVCnová</t>
  </si>
  <si>
    <t>1,712</t>
  </si>
  <si>
    <t>317162102</t>
  </si>
  <si>
    <t>Keramický predpätý preklad POROTHERM KPP, šírky 120 mm, výšky 65 mm, dĺžky 1250 mm</t>
  </si>
  <si>
    <t>-380610604</t>
  </si>
  <si>
    <t>342272102</t>
  </si>
  <si>
    <t>Priečky z tvárnic YTONG hr. 100 mm P2-500 hladkých, na MVC a maltu YTONG (100x249x599)</t>
  </si>
  <si>
    <t>648918354</t>
  </si>
  <si>
    <t>3,05*1,63</t>
  </si>
  <si>
    <t>0,07*4,5</t>
  </si>
  <si>
    <t>-omMVCnová</t>
  </si>
  <si>
    <t>612460242</t>
  </si>
  <si>
    <t>Vnútorná omietka stien vápennocementová jadrová (hrubá), hr. 15 mm</t>
  </si>
  <si>
    <t>824847969</t>
  </si>
  <si>
    <t>1,63*(3,05-2)</t>
  </si>
  <si>
    <t>642944121</t>
  </si>
  <si>
    <t>Dodatočná montáž oceľovej dverovej zárubne, plochy otvoru do 2,5 m2</t>
  </si>
  <si>
    <t>507079299</t>
  </si>
  <si>
    <t>553310009000</t>
  </si>
  <si>
    <t>Zárubňa oceľová CgU šxvxhr 900x1970x160 mm P</t>
  </si>
  <si>
    <t>-2105651224</t>
  </si>
  <si>
    <t>968061125</t>
  </si>
  <si>
    <t>Vyvesenie dreveného dverného krídla do suti plochy do 2 m2, -0,02400t</t>
  </si>
  <si>
    <t>1804294884</t>
  </si>
  <si>
    <t>3*1,5            "pre ZTI</t>
  </si>
  <si>
    <t>3,05*2*(1,63+1,83)</t>
  </si>
  <si>
    <t>0,6*1,97</t>
  </si>
  <si>
    <t>0,3*2*1,83</t>
  </si>
  <si>
    <t>1,564*4 'Přepočítané koeficientom množstva</t>
  </si>
  <si>
    <t>6*1,05 'Přepočítané koeficientom množstva</t>
  </si>
  <si>
    <t>1,5+0,5</t>
  </si>
  <si>
    <t>721171109</t>
  </si>
  <si>
    <t>Potrubie z PVC - U odpadové ležaté hrdlové D 110x2, 2</t>
  </si>
  <si>
    <t>-2069108982</t>
  </si>
  <si>
    <t>3             "prekládka potrubia...DN100</t>
  </si>
  <si>
    <t>1,5*2</t>
  </si>
  <si>
    <t>Potrubie plasthliníkové PeX-Alu-Pe REHAU - RAUTITAN stabil DN 20,0x2,9 v kotúčoch</t>
  </si>
  <si>
    <t>2*1,5+1,5</t>
  </si>
  <si>
    <t>1+2</t>
  </si>
  <si>
    <t>722221010</t>
  </si>
  <si>
    <t>Montáž guľového kohúta závitového priameho pre vodu G 1/2</t>
  </si>
  <si>
    <t>-1627462202</t>
  </si>
  <si>
    <t>551110013700</t>
  </si>
  <si>
    <t>Guľový uzáver pre vodu Perfecta, 1/2" FF, páčka, niklovaná mosadz, IVAR</t>
  </si>
  <si>
    <t>269456594</t>
  </si>
  <si>
    <t>725149715</t>
  </si>
  <si>
    <t>Montáž predstenového systému záchodov do ľahkých stien s kovovou konštrukciou (napr.GEBERIT, AlcaPlast)</t>
  </si>
  <si>
    <t>-958795117</t>
  </si>
  <si>
    <t>552370001.1</t>
  </si>
  <si>
    <t>Predstenový systém pre závesné WC pre telesne postihnutých, výška 1120 mm so splachovacou podomietkovou nádržou s montážou držiakov a madiel, koleno, redukcia, tlačíko</t>
  </si>
  <si>
    <t>-1317473768</t>
  </si>
  <si>
    <t>725149720</t>
  </si>
  <si>
    <t>Montáž záchodu do predstenového systému</t>
  </si>
  <si>
    <t>992862735</t>
  </si>
  <si>
    <t>64236001</t>
  </si>
  <si>
    <t>CERSANIT - ZÁVESNÁ MISA Etiuda BEZ SEDÁTKA PRE POSTIHNUTÝCH CLEAN ON (K670-002)</t>
  </si>
  <si>
    <t>468930926</t>
  </si>
  <si>
    <t>810391001</t>
  </si>
  <si>
    <t>Umývadlo pre telesne postihnutých 660x550mm</t>
  </si>
  <si>
    <t>55433001</t>
  </si>
  <si>
    <t>SAPHO - URAN PROJECT WC sedátko pre postihnutých, duroplast, biela (1010)</t>
  </si>
  <si>
    <t>725291114</t>
  </si>
  <si>
    <t>Montáž doplnkov zariadení kúpeľní a záchodov, madlá</t>
  </si>
  <si>
    <t>1034371652</t>
  </si>
  <si>
    <t>552380012200</t>
  </si>
  <si>
    <t>Madlo nerezové sklopné, dĺžka 830 mm, povrch lesklý, SANELA</t>
  </si>
  <si>
    <t>-1182299426</t>
  </si>
  <si>
    <t>552380013000</t>
  </si>
  <si>
    <t>Madlo nerezové pevné, dĺžka 900 mm, povrch lesklý, SANELA</t>
  </si>
  <si>
    <t>-1332040849</t>
  </si>
  <si>
    <t>725330840</t>
  </si>
  <si>
    <t>Demontáž výlevky bez výtok. armatúry, bez nádrže a splach. potrubia,oceľ. alebo liatinovej,  -0,01880t</t>
  </si>
  <si>
    <t>267456698</t>
  </si>
  <si>
    <t>2+1</t>
  </si>
  <si>
    <t>725829601</t>
  </si>
  <si>
    <t>Montáž batérie umývadlovej a drezovej stojankovej, pákovej alebo klasickej s mechanickým ovládaním</t>
  </si>
  <si>
    <t>1646897902</t>
  </si>
  <si>
    <t>551450003500</t>
  </si>
  <si>
    <t>Batéria umývadlová nástenná páková Dino, výtokové rameno 210 mm, rozteč 100 mm, chróm, JIKA</t>
  </si>
  <si>
    <t>1348018871</t>
  </si>
  <si>
    <t>766662112</t>
  </si>
  <si>
    <t>Montáž dverového krídla otočného jednokrídlového poldrážkového, do existujúcej zárubne, vrátane kovania</t>
  </si>
  <si>
    <t>965287697</t>
  </si>
  <si>
    <t>549150000600</t>
  </si>
  <si>
    <t>Kľučka dverová 2x, 2x rozeta BB, FAB, nehrdzavejúca oceľ, povrch nerez brúsený, SAPELI</t>
  </si>
  <si>
    <t>-1206006901</t>
  </si>
  <si>
    <t>611610002200</t>
  </si>
  <si>
    <t>Dvere vnútorné jednokrídlové, šírka 600-900 mm, výplň DTD doska, povrch fólia M10, plné, SAPELI</t>
  </si>
  <si>
    <t>-1918456174</t>
  </si>
  <si>
    <t>1,83*1,63</t>
  </si>
  <si>
    <t>2*2*(1,63+1,83)-2*0,9</t>
  </si>
  <si>
    <t>2*1,01 'Přepočítané koeficientom množstva</t>
  </si>
  <si>
    <t>781493112</t>
  </si>
  <si>
    <t>Motáž plastových dvierok 300x300 pri obklade do tmelu</t>
  </si>
  <si>
    <t>852836618</t>
  </si>
  <si>
    <t>173135</t>
  </si>
  <si>
    <t>REVÍZNE DVIERKA -  biele 300 × 300 mm</t>
  </si>
  <si>
    <t>0,3*(2,05*2+0,95)</t>
  </si>
  <si>
    <t>(3,05-2)*2*(1,63+1,83)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</si>
</sst>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#,##0.00%"/>
    <numFmt numFmtId="166" formatCode="#,##0.00000"/>
    <numFmt numFmtId="167" formatCode="#,##0.000"/>
  </numFmts>
  <fonts count="40">
    <font>
      <sz val="8"/>
      <color rgb="FF000000"/>
      <name val="Arial ce"/>
    </font>
    <font>
      <sz val="8"/>
      <color theme="1"/>
      <name val="Arial ce"/>
    </font>
    <font>
      <sz val="8"/>
      <color rgb="FFFFFFFF"/>
      <name val="Arial ce"/>
    </font>
    <font>
      <sz val="8"/>
      <color rgb="FF3366FF"/>
      <name val="Arial ce"/>
    </font>
    <font>
      <sz val="8"/>
      <name val="Arial ce"/>
    </font>
    <font>
      <b/>
      <sz val="14"/>
      <color theme="1"/>
      <name val="Arial ce"/>
    </font>
    <font>
      <sz val="10"/>
      <color rgb="FF3366FF"/>
      <name val="Arial ce"/>
    </font>
    <font>
      <b/>
      <sz val="12"/>
      <color rgb="FF969696"/>
      <name val="Arial ce"/>
    </font>
    <font>
      <sz val="10"/>
      <color rgb="FF969696"/>
      <name val="Arial ce"/>
    </font>
    <font>
      <sz val="10"/>
      <color theme="1"/>
      <name val="Arial ce"/>
    </font>
    <font>
      <b/>
      <sz val="8"/>
      <color rgb="FF969696"/>
      <name val="Arial ce"/>
    </font>
    <font>
      <b/>
      <sz val="11"/>
      <color theme="1"/>
      <name val="Arial ce"/>
    </font>
    <font>
      <sz val="10"/>
      <color rgb="FF464646"/>
      <name val="Arial ce"/>
    </font>
    <font>
      <b/>
      <sz val="10"/>
      <color theme="1"/>
      <name val="Arial ce"/>
    </font>
    <font>
      <b/>
      <sz val="12"/>
      <color rgb="FF960000"/>
      <name val="Arial ce"/>
    </font>
    <font>
      <sz val="8"/>
      <color rgb="FF969696"/>
      <name val="Arial ce"/>
    </font>
    <font>
      <b/>
      <sz val="10"/>
      <color rgb="FF969696"/>
      <name val="Arial ce"/>
    </font>
    <font>
      <b/>
      <sz val="12"/>
      <color theme="1"/>
      <name val="Arial ce"/>
    </font>
    <font>
      <b/>
      <sz val="10"/>
      <color rgb="FF464646"/>
      <name val="Arial ce"/>
    </font>
    <font>
      <sz val="9"/>
      <color theme="1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10"/>
      <color rgb="FF003366"/>
      <name val="Arial ce"/>
    </font>
    <font>
      <sz val="9"/>
      <color rgb="FF969696"/>
      <name val="Arial ce"/>
    </font>
    <font>
      <sz val="12"/>
      <color rgb="FF969696"/>
      <name val="Arial ce"/>
    </font>
    <font>
      <sz val="12"/>
      <color theme="1"/>
      <name val="Arial ce"/>
    </font>
    <font>
      <u/>
      <sz val="18"/>
      <color theme="10"/>
      <name val="Noto Sans Symbols"/>
    </font>
    <font>
      <sz val="11"/>
      <color theme="1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960000"/>
      <name val="Arial ce"/>
    </font>
    <font>
      <b/>
      <sz val="8"/>
      <color theme="1"/>
      <name val="Arial ce"/>
    </font>
    <font>
      <sz val="8"/>
      <color rgb="FF003366"/>
      <name val="Arial ce"/>
    </font>
    <font>
      <sz val="8"/>
      <color rgb="FF505050"/>
      <name val="Arial ce"/>
    </font>
    <font>
      <sz val="7"/>
      <color rgb="FF969696"/>
      <name val="Arial ce"/>
    </font>
    <font>
      <sz val="8"/>
      <color rgb="FFFF0000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color rgb="FF0000A8"/>
      <name val="Arial ce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CC"/>
        <bgColor rgb="FFFFFFCC"/>
      </patternFill>
    </fill>
    <fill>
      <patternFill patternType="solid">
        <fgColor rgb="FFD2D2D2"/>
        <bgColor rgb="FFD2D2D2"/>
      </patternFill>
    </fill>
    <fill>
      <patternFill patternType="solid">
        <fgColor rgb="FFBEBEBE"/>
        <bgColor rgb="FFBEBEBE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hair">
        <color rgb="FF969696"/>
      </top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</borders>
  <cellStyleXfs count="1">
    <xf numFmtId="0" fontId="0" fillId="0" borderId="0"/>
  </cellStyleXfs>
  <cellXfs count="22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14" fontId="9" fillId="3" borderId="7" xfId="0" applyNumberFormat="1" applyFont="1" applyFill="1" applyBorder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49" fontId="9" fillId="3" borderId="7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0" fontId="1" fillId="0" borderId="9" xfId="0" applyFont="1" applyBorder="1"/>
    <xf numFmtId="0" fontId="12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7" fillId="4" borderId="1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0" fontId="17" fillId="4" borderId="12" xfId="0" applyFont="1" applyFill="1" applyBorder="1" applyAlignment="1">
      <alignment horizontal="right" vertical="center"/>
    </xf>
    <xf numFmtId="0" fontId="17" fillId="5" borderId="11" xfId="0" applyFont="1" applyFill="1" applyBorder="1" applyAlignment="1">
      <alignment horizontal="left" vertical="center"/>
    </xf>
    <xf numFmtId="0" fontId="17" fillId="4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vertical="center"/>
    </xf>
    <xf numFmtId="4" fontId="17" fillId="4" borderId="12" xfId="0" applyNumberFormat="1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17" fillId="5" borderId="12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20" xfId="0" applyFont="1" applyBorder="1" applyAlignment="1">
      <alignment horizontal="left" vertical="center"/>
    </xf>
    <xf numFmtId="0" fontId="21" fillId="0" borderId="20" xfId="0" applyFont="1" applyBorder="1" applyAlignment="1">
      <alignment vertical="center"/>
    </xf>
    <xf numFmtId="4" fontId="21" fillId="0" borderId="2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20" xfId="0" applyFont="1" applyBorder="1" applyAlignment="1">
      <alignment horizontal="left" vertical="center"/>
    </xf>
    <xf numFmtId="0" fontId="22" fillId="0" borderId="20" xfId="0" applyFont="1" applyBorder="1" applyAlignment="1">
      <alignment vertical="center"/>
    </xf>
    <xf numFmtId="4" fontId="22" fillId="0" borderId="2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4" fontId="22" fillId="3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4" fillId="4" borderId="7" xfId="0" applyFont="1" applyFill="1" applyBorder="1" applyAlignment="1">
      <alignment horizontal="left" vertical="center"/>
    </xf>
    <xf numFmtId="4" fontId="14" fillId="4" borderId="7" xfId="0" applyNumberFormat="1" applyFont="1" applyFill="1" applyBorder="1" applyAlignment="1">
      <alignment vertical="center"/>
    </xf>
    <xf numFmtId="0" fontId="19" fillId="4" borderId="7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6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" fontId="24" fillId="0" borderId="23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4" fontId="24" fillId="0" borderId="24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30" fillId="0" borderId="23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4" fontId="30" fillId="0" borderId="32" xfId="0" applyNumberFormat="1" applyFont="1" applyBorder="1" applyAlignment="1">
      <alignment vertical="center"/>
    </xf>
    <xf numFmtId="4" fontId="14" fillId="0" borderId="0" xfId="0" applyNumberFormat="1" applyFont="1"/>
    <xf numFmtId="4" fontId="30" fillId="0" borderId="20" xfId="0" applyNumberFormat="1" applyFont="1" applyBorder="1" applyAlignment="1">
      <alignment vertical="center"/>
    </xf>
    <xf numFmtId="166" fontId="31" fillId="0" borderId="8" xfId="0" applyNumberFormat="1" applyFont="1" applyBorder="1"/>
    <xf numFmtId="166" fontId="30" fillId="0" borderId="20" xfId="0" applyNumberFormat="1" applyFont="1" applyBorder="1" applyAlignment="1">
      <alignment vertical="center"/>
    </xf>
    <xf numFmtId="166" fontId="31" fillId="0" borderId="22" xfId="0" applyNumberFormat="1" applyFont="1" applyBorder="1"/>
    <xf numFmtId="4" fontId="32" fillId="0" borderId="0" xfId="0" applyNumberFormat="1" applyFont="1" applyAlignment="1">
      <alignment vertical="center"/>
    </xf>
    <xf numFmtId="0" fontId="33" fillId="0" borderId="0" xfId="0" applyFont="1"/>
    <xf numFmtId="0" fontId="33" fillId="0" borderId="6" xfId="0" applyFont="1" applyBorder="1"/>
    <xf numFmtId="0" fontId="3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" fontId="21" fillId="0" borderId="0" xfId="0" applyNumberFormat="1" applyFont="1"/>
    <xf numFmtId="0" fontId="33" fillId="0" borderId="23" xfId="0" applyFont="1" applyBorder="1"/>
    <xf numFmtId="4" fontId="30" fillId="0" borderId="33" xfId="0" applyNumberFormat="1" applyFont="1" applyBorder="1" applyAlignment="1">
      <alignment vertical="center"/>
    </xf>
    <xf numFmtId="166" fontId="33" fillId="0" borderId="0" xfId="0" applyNumberFormat="1" applyFont="1"/>
    <xf numFmtId="166" fontId="33" fillId="0" borderId="24" xfId="0" applyNumberFormat="1" applyFont="1" applyBorder="1"/>
    <xf numFmtId="0" fontId="33" fillId="0" borderId="0" xfId="0" applyFont="1" applyAlignment="1">
      <alignment horizontal="center"/>
    </xf>
    <xf numFmtId="4" fontId="33" fillId="0" borderId="0" xfId="0" applyNumberFormat="1" applyFont="1" applyAlignment="1">
      <alignment vertical="center"/>
    </xf>
    <xf numFmtId="0" fontId="22" fillId="0" borderId="0" xfId="0" applyFont="1" applyAlignment="1">
      <alignment horizontal="left"/>
    </xf>
    <xf numFmtId="4" fontId="22" fillId="0" borderId="0" xfId="0" applyNumberFormat="1" applyFont="1"/>
    <xf numFmtId="0" fontId="19" fillId="0" borderId="34" xfId="0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center" vertical="center" wrapText="1"/>
    </xf>
    <xf numFmtId="167" fontId="19" fillId="0" borderId="34" xfId="0" applyNumberFormat="1" applyFont="1" applyBorder="1" applyAlignment="1">
      <alignment vertical="center"/>
    </xf>
    <xf numFmtId="4" fontId="19" fillId="3" borderId="34" xfId="0" applyNumberFormat="1" applyFont="1" applyFill="1" applyBorder="1" applyAlignment="1">
      <alignment vertical="center"/>
    </xf>
    <xf numFmtId="4" fontId="19" fillId="0" borderId="34" xfId="0" applyNumberFormat="1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23" fillId="3" borderId="35" xfId="0" applyFont="1" applyFill="1" applyBorder="1" applyAlignment="1">
      <alignment horizontal="left" vertical="center"/>
    </xf>
    <xf numFmtId="166" fontId="23" fillId="0" borderId="0" xfId="0" applyNumberFormat="1" applyFont="1" applyAlignment="1">
      <alignment vertical="center"/>
    </xf>
    <xf numFmtId="166" fontId="23" fillId="0" borderId="24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6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167" fontId="34" fillId="0" borderId="0" xfId="0" applyNumberFormat="1" applyFont="1" applyAlignment="1">
      <alignment vertical="center"/>
    </xf>
    <xf numFmtId="0" fontId="34" fillId="0" borderId="23" xfId="0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6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167" fontId="36" fillId="0" borderId="0" xfId="0" applyNumberFormat="1" applyFont="1" applyAlignment="1">
      <alignment vertical="center"/>
    </xf>
    <xf numFmtId="0" fontId="36" fillId="0" borderId="23" xfId="0" applyFont="1" applyBorder="1" applyAlignment="1">
      <alignment vertical="center"/>
    </xf>
    <xf numFmtId="0" fontId="36" fillId="0" borderId="24" xfId="0" applyFont="1" applyBorder="1" applyAlignment="1">
      <alignment vertical="center"/>
    </xf>
    <xf numFmtId="0" fontId="37" fillId="0" borderId="34" xfId="0" applyFont="1" applyBorder="1" applyAlignment="1">
      <alignment horizontal="center" vertical="center"/>
    </xf>
    <xf numFmtId="49" fontId="37" fillId="0" borderId="34" xfId="0" applyNumberFormat="1" applyFont="1" applyBorder="1" applyAlignment="1">
      <alignment horizontal="left" vertical="center" wrapText="1"/>
    </xf>
    <xf numFmtId="0" fontId="37" fillId="0" borderId="34" xfId="0" applyFont="1" applyBorder="1" applyAlignment="1">
      <alignment horizontal="left" vertical="center" wrapText="1"/>
    </xf>
    <xf numFmtId="0" fontId="37" fillId="0" borderId="34" xfId="0" applyFont="1" applyBorder="1" applyAlignment="1">
      <alignment horizontal="center" vertical="center" wrapText="1"/>
    </xf>
    <xf numFmtId="167" fontId="37" fillId="0" borderId="34" xfId="0" applyNumberFormat="1" applyFont="1" applyBorder="1" applyAlignment="1">
      <alignment vertical="center"/>
    </xf>
    <xf numFmtId="4" fontId="37" fillId="3" borderId="34" xfId="0" applyNumberFormat="1" applyFont="1" applyFill="1" applyBorder="1" applyAlignment="1">
      <alignment vertical="center"/>
    </xf>
    <xf numFmtId="4" fontId="37" fillId="0" borderId="34" xfId="0" applyNumberFormat="1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0" fontId="38" fillId="0" borderId="6" xfId="0" applyFont="1" applyBorder="1" applyAlignment="1">
      <alignment vertical="center"/>
    </xf>
    <xf numFmtId="0" fontId="37" fillId="3" borderId="35" xfId="0" applyFont="1" applyFill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167" fontId="19" fillId="3" borderId="34" xfId="0" applyNumberFormat="1" applyFont="1" applyFill="1" applyBorder="1" applyAlignment="1">
      <alignment vertical="center"/>
    </xf>
    <xf numFmtId="0" fontId="23" fillId="3" borderId="36" xfId="0" applyFont="1" applyFill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33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6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167" fontId="39" fillId="0" borderId="0" xfId="0" applyNumberFormat="1" applyFont="1" applyAlignment="1">
      <alignment vertical="center"/>
    </xf>
    <xf numFmtId="0" fontId="39" fillId="0" borderId="23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10" fillId="0" borderId="0" xfId="0" applyFont="1" applyAlignment="1">
      <alignment horizontal="left" vertical="top" wrapText="1"/>
    </xf>
    <xf numFmtId="0" fontId="0" fillId="0" borderId="0" xfId="0" applyFont="1" applyAlignment="1"/>
    <xf numFmtId="0" fontId="17" fillId="5" borderId="14" xfId="0" applyFont="1" applyFill="1" applyBorder="1" applyAlignment="1">
      <alignment horizontal="left" vertical="center"/>
    </xf>
    <xf numFmtId="0" fontId="4" fillId="0" borderId="15" xfId="0" applyFont="1" applyBorder="1"/>
    <xf numFmtId="0" fontId="4" fillId="0" borderId="16" xfId="0" applyFont="1" applyBorder="1"/>
    <xf numFmtId="4" fontId="16" fillId="0" borderId="0" xfId="0" applyNumberFormat="1" applyFont="1" applyAlignment="1">
      <alignment vertical="center"/>
    </xf>
    <xf numFmtId="4" fontId="17" fillId="5" borderId="14" xfId="0" applyNumberFormat="1" applyFont="1" applyFill="1" applyBorder="1" applyAlignment="1">
      <alignment vertical="center"/>
    </xf>
    <xf numFmtId="0" fontId="4" fillId="0" borderId="17" xfId="0" applyFont="1" applyBorder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4" fontId="13" fillId="0" borderId="10" xfId="0" applyNumberFormat="1" applyFont="1" applyBorder="1" applyAlignment="1">
      <alignment vertical="center"/>
    </xf>
    <xf numFmtId="0" fontId="4" fillId="0" borderId="10" xfId="0" applyFont="1" applyBorder="1"/>
    <xf numFmtId="165" fontId="8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14" fillId="0" borderId="0" xfId="0" applyNumberFormat="1" applyFont="1" applyAlignment="1">
      <alignment vertical="center"/>
    </xf>
    <xf numFmtId="0" fontId="24" fillId="0" borderId="21" xfId="0" applyFont="1" applyBorder="1" applyAlignment="1">
      <alignment horizontal="center" vertical="center"/>
    </xf>
    <xf numFmtId="0" fontId="4" fillId="0" borderId="8" xfId="0" applyFont="1" applyBorder="1"/>
    <xf numFmtId="0" fontId="4" fillId="0" borderId="23" xfId="0" applyFont="1" applyBorder="1"/>
    <xf numFmtId="0" fontId="19" fillId="4" borderId="14" xfId="0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left" vertical="center"/>
    </xf>
    <xf numFmtId="4" fontId="14" fillId="0" borderId="0" xfId="0" applyNumberFormat="1" applyFont="1" applyAlignment="1">
      <alignment horizontal="right" vertical="center"/>
    </xf>
    <xf numFmtId="0" fontId="22" fillId="3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000"/>
  <sheetViews>
    <sheetView showGridLines="0" tabSelected="1" topLeftCell="A67" workbookViewId="0">
      <selection activeCell="AM87" sqref="AM87:AN87"/>
    </sheetView>
  </sheetViews>
  <sheetFormatPr defaultColWidth="16.83203125" defaultRowHeight="15" customHeight="1"/>
  <cols>
    <col min="1" max="1" width="9.6640625" customWidth="1"/>
    <col min="2" max="2" width="2" customWidth="1"/>
    <col min="3" max="3" width="4.83203125" customWidth="1"/>
    <col min="4" max="33" width="3.1640625" customWidth="1"/>
    <col min="34" max="34" width="3.83203125" customWidth="1"/>
    <col min="35" max="35" width="37" customWidth="1"/>
    <col min="36" max="37" width="2.83203125" customWidth="1"/>
    <col min="38" max="38" width="9.6640625" customWidth="1"/>
    <col min="39" max="39" width="3.83203125" customWidth="1"/>
    <col min="40" max="40" width="15.5" customWidth="1"/>
    <col min="41" max="41" width="8.6640625" customWidth="1"/>
    <col min="42" max="42" width="4.83203125" customWidth="1"/>
    <col min="43" max="43" width="18.33203125" hidden="1" customWidth="1"/>
    <col min="44" max="44" width="16" customWidth="1"/>
    <col min="45" max="47" width="30.1640625" hidden="1" customWidth="1"/>
    <col min="48" max="49" width="25.33203125" hidden="1" customWidth="1"/>
    <col min="50" max="51" width="29.1640625" hidden="1" customWidth="1"/>
    <col min="52" max="52" width="25.33203125" hidden="1" customWidth="1"/>
    <col min="53" max="53" width="22.33203125" hidden="1" customWidth="1"/>
    <col min="54" max="54" width="29.1640625" hidden="1" customWidth="1"/>
    <col min="55" max="55" width="25.33203125" hidden="1" customWidth="1"/>
    <col min="56" max="56" width="22.33203125" hidden="1" customWidth="1"/>
    <col min="57" max="57" width="77.5" customWidth="1"/>
    <col min="58" max="70" width="10.1640625" customWidth="1"/>
    <col min="71" max="91" width="10.83203125" hidden="1" customWidth="1"/>
  </cols>
  <sheetData>
    <row r="1" spans="1:91" ht="14.2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 t="s">
        <v>1</v>
      </c>
      <c r="BA1" s="2" t="s">
        <v>2</v>
      </c>
      <c r="BB1" s="2" t="s">
        <v>1</v>
      </c>
      <c r="BC1" s="1"/>
      <c r="BD1" s="1"/>
      <c r="BE1" s="1"/>
      <c r="BS1" s="1"/>
      <c r="BT1" s="2" t="s">
        <v>4</v>
      </c>
      <c r="BU1" s="2" t="s">
        <v>4</v>
      </c>
      <c r="BV1" s="2" t="s">
        <v>5</v>
      </c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 ht="3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92" t="s">
        <v>3</v>
      </c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4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3" t="s">
        <v>13</v>
      </c>
      <c r="BT2" s="3" t="s">
        <v>14</v>
      </c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ht="6.75" customHeight="1">
      <c r="A3" s="1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3" t="s">
        <v>13</v>
      </c>
      <c r="BT3" s="3" t="s">
        <v>14</v>
      </c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24.75" customHeight="1">
      <c r="A4" s="1"/>
      <c r="B4" s="7"/>
      <c r="C4" s="1"/>
      <c r="D4" s="8" t="s">
        <v>22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7"/>
      <c r="AS4" s="10" t="s">
        <v>21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1" t="s">
        <v>27</v>
      </c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3" t="s">
        <v>31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12" customHeight="1">
      <c r="A5" s="1"/>
      <c r="B5" s="7"/>
      <c r="C5" s="1"/>
      <c r="D5" s="13" t="s">
        <v>32</v>
      </c>
      <c r="E5" s="1"/>
      <c r="F5" s="1"/>
      <c r="G5" s="1"/>
      <c r="H5" s="1"/>
      <c r="I5" s="1"/>
      <c r="J5" s="1"/>
      <c r="K5" s="203" t="s">
        <v>33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"/>
      <c r="AQ5" s="1"/>
      <c r="AR5" s="7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95" t="s">
        <v>36</v>
      </c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3" t="s">
        <v>13</v>
      </c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ht="36.75" customHeight="1">
      <c r="A6" s="1"/>
      <c r="B6" s="7"/>
      <c r="C6" s="1"/>
      <c r="D6" s="15" t="s">
        <v>29</v>
      </c>
      <c r="E6" s="1"/>
      <c r="F6" s="1"/>
      <c r="G6" s="1"/>
      <c r="H6" s="1"/>
      <c r="I6" s="1"/>
      <c r="J6" s="1"/>
      <c r="K6" s="204" t="s">
        <v>37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"/>
      <c r="AQ6" s="1"/>
      <c r="AR6" s="7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96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3" t="s">
        <v>13</v>
      </c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ht="12" customHeight="1">
      <c r="A7" s="1"/>
      <c r="B7" s="7"/>
      <c r="C7" s="1"/>
      <c r="D7" s="12" t="s">
        <v>41</v>
      </c>
      <c r="E7" s="1"/>
      <c r="F7" s="1"/>
      <c r="G7" s="1"/>
      <c r="H7" s="1"/>
      <c r="I7" s="1"/>
      <c r="J7" s="1"/>
      <c r="K7" s="14" t="s">
        <v>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2" t="s">
        <v>43</v>
      </c>
      <c r="AL7" s="1"/>
      <c r="AM7" s="1"/>
      <c r="AN7" s="14" t="s">
        <v>1</v>
      </c>
      <c r="AO7" s="1"/>
      <c r="AP7" s="1"/>
      <c r="AQ7" s="1"/>
      <c r="AR7" s="7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96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3" t="s">
        <v>13</v>
      </c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 ht="12" customHeight="1">
      <c r="A8" s="1"/>
      <c r="B8" s="7"/>
      <c r="C8" s="1"/>
      <c r="D8" s="12" t="s">
        <v>47</v>
      </c>
      <c r="E8" s="1"/>
      <c r="F8" s="1"/>
      <c r="G8" s="1"/>
      <c r="H8" s="1"/>
      <c r="I8" s="1"/>
      <c r="J8" s="1"/>
      <c r="K8" s="14" t="s">
        <v>48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2" t="s">
        <v>49</v>
      </c>
      <c r="AL8" s="1"/>
      <c r="AM8" s="1"/>
      <c r="AN8" s="18">
        <v>43767</v>
      </c>
      <c r="AO8" s="1"/>
      <c r="AP8" s="1"/>
      <c r="AQ8" s="1"/>
      <c r="AR8" s="7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96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3" t="s">
        <v>13</v>
      </c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ht="14.25" customHeight="1">
      <c r="A9" s="1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7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96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3" t="s">
        <v>13</v>
      </c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ht="12" customHeight="1">
      <c r="A10" s="1"/>
      <c r="B10" s="7"/>
      <c r="C10" s="1"/>
      <c r="D10" s="12" t="s">
        <v>54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2" t="s">
        <v>55</v>
      </c>
      <c r="AL10" s="1"/>
      <c r="AM10" s="1"/>
      <c r="AN10" s="14" t="s">
        <v>1</v>
      </c>
      <c r="AO10" s="1"/>
      <c r="AP10" s="1"/>
      <c r="AQ10" s="1"/>
      <c r="AR10" s="7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96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3" t="s">
        <v>13</v>
      </c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ht="18" customHeight="1">
      <c r="A11" s="1"/>
      <c r="B11" s="7"/>
      <c r="C11" s="1"/>
      <c r="D11" s="1"/>
      <c r="E11" s="14" t="s">
        <v>48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2" t="s">
        <v>58</v>
      </c>
      <c r="AL11" s="1"/>
      <c r="AM11" s="1"/>
      <c r="AN11" s="14" t="s">
        <v>1</v>
      </c>
      <c r="AO11" s="1"/>
      <c r="AP11" s="1"/>
      <c r="AQ11" s="1"/>
      <c r="AR11" s="7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96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3" t="s">
        <v>13</v>
      </c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</row>
    <row r="12" spans="1:91" ht="6.75" customHeight="1">
      <c r="A12" s="1"/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7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96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3" t="s">
        <v>13</v>
      </c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</row>
    <row r="13" spans="1:91" ht="12" customHeight="1">
      <c r="A13" s="1"/>
      <c r="B13" s="7"/>
      <c r="C13" s="1"/>
      <c r="D13" s="12" t="s">
        <v>61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2" t="s">
        <v>55</v>
      </c>
      <c r="AL13" s="1"/>
      <c r="AM13" s="1"/>
      <c r="AN13" s="20" t="s">
        <v>62</v>
      </c>
      <c r="AO13" s="1"/>
      <c r="AP13" s="1"/>
      <c r="AQ13" s="1"/>
      <c r="AR13" s="7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96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3" t="s">
        <v>13</v>
      </c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</row>
    <row r="14" spans="1:91" ht="14.25" customHeight="1">
      <c r="A14" s="1"/>
      <c r="B14" s="7"/>
      <c r="C14" s="1"/>
      <c r="D14" s="1"/>
      <c r="E14" s="205" t="s">
        <v>62</v>
      </c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4"/>
      <c r="AK14" s="12" t="s">
        <v>58</v>
      </c>
      <c r="AL14" s="1"/>
      <c r="AM14" s="1"/>
      <c r="AN14" s="20" t="s">
        <v>62</v>
      </c>
      <c r="AO14" s="1"/>
      <c r="AP14" s="1"/>
      <c r="AQ14" s="1"/>
      <c r="AR14" s="7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96"/>
      <c r="BS14" s="3" t="s">
        <v>13</v>
      </c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</row>
    <row r="15" spans="1:91" ht="6.75" customHeight="1">
      <c r="A15" s="1"/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7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96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3" t="s">
        <v>4</v>
      </c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</row>
    <row r="16" spans="1:91" ht="12" customHeight="1">
      <c r="A16" s="1"/>
      <c r="B16" s="7"/>
      <c r="C16" s="1"/>
      <c r="D16" s="12" t="s">
        <v>63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2" t="s">
        <v>55</v>
      </c>
      <c r="AL16" s="1"/>
      <c r="AM16" s="1"/>
      <c r="AN16" s="14" t="s">
        <v>1</v>
      </c>
      <c r="AO16" s="1"/>
      <c r="AP16" s="1"/>
      <c r="AQ16" s="1"/>
      <c r="AR16" s="7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96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3" t="s">
        <v>4</v>
      </c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</row>
    <row r="17" spans="1:91" ht="18" customHeight="1">
      <c r="A17" s="1"/>
      <c r="B17" s="7"/>
      <c r="C17" s="1"/>
      <c r="D17" s="1"/>
      <c r="E17" s="14" t="s">
        <v>48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2" t="s">
        <v>58</v>
      </c>
      <c r="AL17" s="1"/>
      <c r="AM17" s="1"/>
      <c r="AN17" s="14" t="s">
        <v>1</v>
      </c>
      <c r="AO17" s="1"/>
      <c r="AP17" s="1"/>
      <c r="AQ17" s="1"/>
      <c r="AR17" s="7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96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3" t="s">
        <v>64</v>
      </c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</row>
    <row r="18" spans="1:91" ht="6.75" customHeight="1">
      <c r="A18" s="1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7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96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3" t="s">
        <v>13</v>
      </c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</row>
    <row r="19" spans="1:91" ht="12" customHeight="1">
      <c r="A19" s="1"/>
      <c r="B19" s="7"/>
      <c r="C19" s="1"/>
      <c r="D19" s="12" t="s">
        <v>65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2" t="s">
        <v>55</v>
      </c>
      <c r="AL19" s="1"/>
      <c r="AM19" s="1"/>
      <c r="AN19" s="14" t="s">
        <v>1</v>
      </c>
      <c r="AO19" s="1"/>
      <c r="AP19" s="1"/>
      <c r="AQ19" s="1"/>
      <c r="AR19" s="7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96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3" t="s">
        <v>13</v>
      </c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</row>
    <row r="20" spans="1:91" ht="18" customHeight="1">
      <c r="A20" s="1"/>
      <c r="B20" s="7"/>
      <c r="C20" s="1"/>
      <c r="D20" s="1"/>
      <c r="E20" s="1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2" t="s">
        <v>58</v>
      </c>
      <c r="AL20" s="1"/>
      <c r="AM20" s="1"/>
      <c r="AN20" s="14" t="s">
        <v>1</v>
      </c>
      <c r="AO20" s="1"/>
      <c r="AP20" s="1"/>
      <c r="AQ20" s="1"/>
      <c r="AR20" s="7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96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3" t="s">
        <v>64</v>
      </c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</row>
    <row r="21" spans="1:91" ht="6.75" customHeight="1">
      <c r="A21" s="1"/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7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96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</row>
    <row r="22" spans="1:91" ht="12" customHeight="1">
      <c r="A22" s="1"/>
      <c r="B22" s="7"/>
      <c r="C22" s="1"/>
      <c r="D22" s="12" t="s">
        <v>66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7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96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</row>
    <row r="23" spans="1:91" ht="16.5" customHeight="1">
      <c r="A23" s="1"/>
      <c r="B23" s="7"/>
      <c r="C23" s="1"/>
      <c r="D23" s="1"/>
      <c r="E23" s="206" t="s">
        <v>1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"/>
      <c r="AP23" s="1"/>
      <c r="AQ23" s="1"/>
      <c r="AR23" s="7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96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</row>
    <row r="24" spans="1:91" ht="6.75" customHeight="1">
      <c r="A24" s="1"/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7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96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</row>
    <row r="25" spans="1:91" ht="6.75" customHeight="1">
      <c r="A25" s="1"/>
      <c r="B25" s="7"/>
      <c r="C25" s="1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1"/>
      <c r="AQ25" s="1"/>
      <c r="AR25" s="7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96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91" ht="25.5" customHeight="1">
      <c r="A26" s="16"/>
      <c r="B26" s="17"/>
      <c r="C26" s="16"/>
      <c r="D26" s="28" t="s">
        <v>69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08">
        <f>ROUND(AG94,2)</f>
        <v>0</v>
      </c>
      <c r="AL26" s="209"/>
      <c r="AM26" s="209"/>
      <c r="AN26" s="209"/>
      <c r="AO26" s="209"/>
      <c r="AP26" s="16"/>
      <c r="AQ26" s="16"/>
      <c r="AR26" s="17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9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</row>
    <row r="27" spans="1:91" ht="6.75" customHeight="1">
      <c r="A27" s="16"/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7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9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</row>
    <row r="28" spans="1:91" ht="14.25" customHeight="1">
      <c r="A28" s="16"/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207" t="s">
        <v>71</v>
      </c>
      <c r="M28" s="196"/>
      <c r="N28" s="196"/>
      <c r="O28" s="196"/>
      <c r="P28" s="196"/>
      <c r="Q28" s="16"/>
      <c r="R28" s="16"/>
      <c r="S28" s="16"/>
      <c r="T28" s="16"/>
      <c r="U28" s="16"/>
      <c r="V28" s="16"/>
      <c r="W28" s="207" t="s">
        <v>70</v>
      </c>
      <c r="X28" s="196"/>
      <c r="Y28" s="196"/>
      <c r="Z28" s="196"/>
      <c r="AA28" s="196"/>
      <c r="AB28" s="196"/>
      <c r="AC28" s="196"/>
      <c r="AD28" s="196"/>
      <c r="AE28" s="196"/>
      <c r="AF28" s="16"/>
      <c r="AG28" s="16"/>
      <c r="AH28" s="16"/>
      <c r="AI28" s="16"/>
      <c r="AJ28" s="16"/>
      <c r="AK28" s="207" t="s">
        <v>72</v>
      </c>
      <c r="AL28" s="196"/>
      <c r="AM28" s="196"/>
      <c r="AN28" s="196"/>
      <c r="AO28" s="196"/>
      <c r="AP28" s="16"/>
      <c r="AQ28" s="16"/>
      <c r="AR28" s="17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9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</row>
    <row r="29" spans="1:91" ht="14.25" customHeight="1">
      <c r="A29" s="35"/>
      <c r="B29" s="37"/>
      <c r="C29" s="35"/>
      <c r="D29" s="12" t="s">
        <v>73</v>
      </c>
      <c r="E29" s="35"/>
      <c r="F29" s="12" t="s">
        <v>74</v>
      </c>
      <c r="G29" s="35"/>
      <c r="H29" s="35"/>
      <c r="I29" s="35"/>
      <c r="J29" s="35"/>
      <c r="K29" s="35"/>
      <c r="L29" s="210">
        <v>0.2</v>
      </c>
      <c r="M29" s="196"/>
      <c r="N29" s="196"/>
      <c r="O29" s="196"/>
      <c r="P29" s="196"/>
      <c r="Q29" s="35"/>
      <c r="R29" s="35"/>
      <c r="S29" s="35"/>
      <c r="T29" s="35"/>
      <c r="U29" s="35"/>
      <c r="V29" s="35"/>
      <c r="W29" s="200">
        <f>ROUND(AZ94,2)</f>
        <v>0</v>
      </c>
      <c r="X29" s="196"/>
      <c r="Y29" s="196"/>
      <c r="Z29" s="196"/>
      <c r="AA29" s="196"/>
      <c r="AB29" s="196"/>
      <c r="AC29" s="196"/>
      <c r="AD29" s="196"/>
      <c r="AE29" s="196"/>
      <c r="AF29" s="35"/>
      <c r="AG29" s="35"/>
      <c r="AH29" s="35"/>
      <c r="AI29" s="35"/>
      <c r="AJ29" s="35"/>
      <c r="AK29" s="200">
        <f>ROUND(AV94,2)</f>
        <v>0</v>
      </c>
      <c r="AL29" s="196"/>
      <c r="AM29" s="196"/>
      <c r="AN29" s="196"/>
      <c r="AO29" s="196"/>
      <c r="AP29" s="35"/>
      <c r="AQ29" s="35"/>
      <c r="AR29" s="37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196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</row>
    <row r="30" spans="1:91" ht="14.25" customHeight="1">
      <c r="A30" s="35"/>
      <c r="B30" s="37"/>
      <c r="C30" s="35"/>
      <c r="D30" s="35"/>
      <c r="E30" s="35"/>
      <c r="F30" s="12" t="s">
        <v>75</v>
      </c>
      <c r="G30" s="35"/>
      <c r="H30" s="35"/>
      <c r="I30" s="35"/>
      <c r="J30" s="35"/>
      <c r="K30" s="35"/>
      <c r="L30" s="210">
        <v>0.2</v>
      </c>
      <c r="M30" s="196"/>
      <c r="N30" s="196"/>
      <c r="O30" s="196"/>
      <c r="P30" s="196"/>
      <c r="Q30" s="35"/>
      <c r="R30" s="35"/>
      <c r="S30" s="35"/>
      <c r="T30" s="35"/>
      <c r="U30" s="35"/>
      <c r="V30" s="35"/>
      <c r="W30" s="200">
        <f>ROUND(BA94,2)</f>
        <v>0</v>
      </c>
      <c r="X30" s="196"/>
      <c r="Y30" s="196"/>
      <c r="Z30" s="196"/>
      <c r="AA30" s="196"/>
      <c r="AB30" s="196"/>
      <c r="AC30" s="196"/>
      <c r="AD30" s="196"/>
      <c r="AE30" s="196"/>
      <c r="AF30" s="35"/>
      <c r="AG30" s="35"/>
      <c r="AH30" s="35"/>
      <c r="AI30" s="35"/>
      <c r="AJ30" s="35"/>
      <c r="AK30" s="200">
        <f>ROUND(AW94,2)</f>
        <v>0</v>
      </c>
      <c r="AL30" s="196"/>
      <c r="AM30" s="196"/>
      <c r="AN30" s="196"/>
      <c r="AO30" s="196"/>
      <c r="AP30" s="35"/>
      <c r="AQ30" s="35"/>
      <c r="AR30" s="37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196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</row>
    <row r="31" spans="1:91" ht="14.25" hidden="1" customHeight="1">
      <c r="A31" s="35"/>
      <c r="B31" s="37"/>
      <c r="C31" s="35"/>
      <c r="D31" s="35"/>
      <c r="E31" s="35"/>
      <c r="F31" s="12" t="s">
        <v>76</v>
      </c>
      <c r="G31" s="35"/>
      <c r="H31" s="35"/>
      <c r="I31" s="35"/>
      <c r="J31" s="35"/>
      <c r="K31" s="35"/>
      <c r="L31" s="210">
        <v>0.2</v>
      </c>
      <c r="M31" s="196"/>
      <c r="N31" s="196"/>
      <c r="O31" s="196"/>
      <c r="P31" s="196"/>
      <c r="Q31" s="35"/>
      <c r="R31" s="35"/>
      <c r="S31" s="35"/>
      <c r="T31" s="35"/>
      <c r="U31" s="35"/>
      <c r="V31" s="35"/>
      <c r="W31" s="200">
        <f>ROUND(BB94,2)</f>
        <v>0</v>
      </c>
      <c r="X31" s="196"/>
      <c r="Y31" s="196"/>
      <c r="Z31" s="196"/>
      <c r="AA31" s="196"/>
      <c r="AB31" s="196"/>
      <c r="AC31" s="196"/>
      <c r="AD31" s="196"/>
      <c r="AE31" s="196"/>
      <c r="AF31" s="35"/>
      <c r="AG31" s="35"/>
      <c r="AH31" s="35"/>
      <c r="AI31" s="35"/>
      <c r="AJ31" s="35"/>
      <c r="AK31" s="200">
        <v>0</v>
      </c>
      <c r="AL31" s="196"/>
      <c r="AM31" s="196"/>
      <c r="AN31" s="196"/>
      <c r="AO31" s="196"/>
      <c r="AP31" s="35"/>
      <c r="AQ31" s="35"/>
      <c r="AR31" s="37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196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</row>
    <row r="32" spans="1:91" ht="14.25" hidden="1" customHeight="1">
      <c r="A32" s="35"/>
      <c r="B32" s="37"/>
      <c r="C32" s="35"/>
      <c r="D32" s="35"/>
      <c r="E32" s="35"/>
      <c r="F32" s="12" t="s">
        <v>77</v>
      </c>
      <c r="G32" s="35"/>
      <c r="H32" s="35"/>
      <c r="I32" s="35"/>
      <c r="J32" s="35"/>
      <c r="K32" s="35"/>
      <c r="L32" s="210">
        <v>0.2</v>
      </c>
      <c r="M32" s="196"/>
      <c r="N32" s="196"/>
      <c r="O32" s="196"/>
      <c r="P32" s="196"/>
      <c r="Q32" s="35"/>
      <c r="R32" s="35"/>
      <c r="S32" s="35"/>
      <c r="T32" s="35"/>
      <c r="U32" s="35"/>
      <c r="V32" s="35"/>
      <c r="W32" s="200">
        <f>ROUND(BC94,2)</f>
        <v>0</v>
      </c>
      <c r="X32" s="196"/>
      <c r="Y32" s="196"/>
      <c r="Z32" s="196"/>
      <c r="AA32" s="196"/>
      <c r="AB32" s="196"/>
      <c r="AC32" s="196"/>
      <c r="AD32" s="196"/>
      <c r="AE32" s="196"/>
      <c r="AF32" s="35"/>
      <c r="AG32" s="35"/>
      <c r="AH32" s="35"/>
      <c r="AI32" s="35"/>
      <c r="AJ32" s="35"/>
      <c r="AK32" s="200">
        <v>0</v>
      </c>
      <c r="AL32" s="196"/>
      <c r="AM32" s="196"/>
      <c r="AN32" s="196"/>
      <c r="AO32" s="196"/>
      <c r="AP32" s="35"/>
      <c r="AQ32" s="35"/>
      <c r="AR32" s="37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196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</row>
    <row r="33" spans="1:91" ht="14.25" hidden="1" customHeight="1">
      <c r="A33" s="35"/>
      <c r="B33" s="37"/>
      <c r="C33" s="35"/>
      <c r="D33" s="35"/>
      <c r="E33" s="35"/>
      <c r="F33" s="12" t="s">
        <v>78</v>
      </c>
      <c r="G33" s="35"/>
      <c r="H33" s="35"/>
      <c r="I33" s="35"/>
      <c r="J33" s="35"/>
      <c r="K33" s="35"/>
      <c r="L33" s="210">
        <v>0</v>
      </c>
      <c r="M33" s="196"/>
      <c r="N33" s="196"/>
      <c r="O33" s="196"/>
      <c r="P33" s="196"/>
      <c r="Q33" s="35"/>
      <c r="R33" s="35"/>
      <c r="S33" s="35"/>
      <c r="T33" s="35"/>
      <c r="U33" s="35"/>
      <c r="V33" s="35"/>
      <c r="W33" s="200">
        <f>ROUND(BD94,2)</f>
        <v>0</v>
      </c>
      <c r="X33" s="196"/>
      <c r="Y33" s="196"/>
      <c r="Z33" s="196"/>
      <c r="AA33" s="196"/>
      <c r="AB33" s="196"/>
      <c r="AC33" s="196"/>
      <c r="AD33" s="196"/>
      <c r="AE33" s="196"/>
      <c r="AF33" s="35"/>
      <c r="AG33" s="35"/>
      <c r="AH33" s="35"/>
      <c r="AI33" s="35"/>
      <c r="AJ33" s="35"/>
      <c r="AK33" s="200">
        <v>0</v>
      </c>
      <c r="AL33" s="196"/>
      <c r="AM33" s="196"/>
      <c r="AN33" s="196"/>
      <c r="AO33" s="196"/>
      <c r="AP33" s="35"/>
      <c r="AQ33" s="35"/>
      <c r="AR33" s="37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196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</row>
    <row r="34" spans="1:91" ht="6.75" customHeight="1">
      <c r="A34" s="16"/>
      <c r="B34" s="17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9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</row>
    <row r="35" spans="1:91" ht="25.5" customHeight="1">
      <c r="A35" s="16"/>
      <c r="B35" s="17"/>
      <c r="C35" s="41"/>
      <c r="D35" s="43" t="s">
        <v>79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8" t="s">
        <v>80</v>
      </c>
      <c r="U35" s="45"/>
      <c r="V35" s="45"/>
      <c r="W35" s="45"/>
      <c r="X35" s="197" t="s">
        <v>81</v>
      </c>
      <c r="Y35" s="198"/>
      <c r="Z35" s="198"/>
      <c r="AA35" s="198"/>
      <c r="AB35" s="199"/>
      <c r="AC35" s="45"/>
      <c r="AD35" s="45"/>
      <c r="AE35" s="45"/>
      <c r="AF35" s="45"/>
      <c r="AG35" s="45"/>
      <c r="AH35" s="45"/>
      <c r="AI35" s="45"/>
      <c r="AJ35" s="45"/>
      <c r="AK35" s="201">
        <f>SUM(AK26:AK33)</f>
        <v>0</v>
      </c>
      <c r="AL35" s="198"/>
      <c r="AM35" s="198"/>
      <c r="AN35" s="198"/>
      <c r="AO35" s="202"/>
      <c r="AP35" s="41"/>
      <c r="AQ35" s="41"/>
      <c r="AR35" s="17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</row>
    <row r="36" spans="1:91" ht="6.75" customHeight="1">
      <c r="A36" s="16"/>
      <c r="B36" s="1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7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</row>
    <row r="37" spans="1:91" ht="14.25" customHeight="1">
      <c r="A37" s="16"/>
      <c r="B37" s="1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7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</row>
    <row r="38" spans="1:91" ht="14.25" customHeight="1">
      <c r="A38" s="1"/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7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</row>
    <row r="39" spans="1:91" ht="14.25" customHeight="1">
      <c r="A39" s="1"/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7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</row>
    <row r="40" spans="1:91" ht="14.25" customHeight="1">
      <c r="A40" s="1"/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7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</row>
    <row r="41" spans="1:91" ht="14.25" customHeight="1">
      <c r="A41" s="1"/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7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</row>
    <row r="42" spans="1:91" ht="14.25" customHeight="1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7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</row>
    <row r="43" spans="1:91" ht="14.25" customHeight="1">
      <c r="A43" s="1"/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7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</row>
    <row r="44" spans="1:91" ht="14.25" customHeight="1">
      <c r="A44" s="1"/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7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</row>
    <row r="45" spans="1:91" ht="14.25" customHeight="1">
      <c r="A45" s="1"/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7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 ht="14.25" customHeight="1">
      <c r="A46" s="1"/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7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 ht="14.25" customHeight="1">
      <c r="A47" s="1"/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7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 ht="14.25" customHeight="1">
      <c r="A48" s="1"/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7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1:91" ht="14.25" customHeight="1">
      <c r="A49" s="16"/>
      <c r="B49" s="17"/>
      <c r="C49" s="16"/>
      <c r="D49" s="49" t="s">
        <v>82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83</v>
      </c>
      <c r="AI49" s="50"/>
      <c r="AJ49" s="50"/>
      <c r="AK49" s="50"/>
      <c r="AL49" s="50"/>
      <c r="AM49" s="50"/>
      <c r="AN49" s="50"/>
      <c r="AO49" s="50"/>
      <c r="AP49" s="16"/>
      <c r="AQ49" s="16"/>
      <c r="AR49" s="17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</row>
    <row r="50" spans="1:91" ht="14.25" customHeight="1">
      <c r="A50" s="1"/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7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1:91" ht="14.25" customHeight="1">
      <c r="A51" s="1"/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7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1:91" ht="14.25" customHeight="1">
      <c r="A52" s="1"/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7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1:91" ht="14.25" customHeight="1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7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</row>
    <row r="54" spans="1:91" ht="14.25" customHeight="1">
      <c r="A54" s="1"/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7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1:91" ht="14.25" customHeight="1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7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1:91" ht="14.25" customHeight="1">
      <c r="A56" s="1"/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7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 ht="14.25" customHeight="1">
      <c r="A57" s="1"/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7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 ht="14.25" customHeight="1">
      <c r="A58" s="1"/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7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91" ht="14.25" customHeight="1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7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91" ht="14.25" customHeight="1">
      <c r="A60" s="16"/>
      <c r="B60" s="17"/>
      <c r="C60" s="16"/>
      <c r="D60" s="51" t="s">
        <v>84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51" t="s">
        <v>85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51" t="s">
        <v>84</v>
      </c>
      <c r="AI60" s="29"/>
      <c r="AJ60" s="29"/>
      <c r="AK60" s="29"/>
      <c r="AL60" s="29"/>
      <c r="AM60" s="51" t="s">
        <v>85</v>
      </c>
      <c r="AN60" s="29"/>
      <c r="AO60" s="29"/>
      <c r="AP60" s="16"/>
      <c r="AQ60" s="16"/>
      <c r="AR60" s="17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</row>
    <row r="61" spans="1:91" ht="14.25" customHeight="1">
      <c r="A61" s="1"/>
      <c r="B61" s="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7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 ht="14.25" customHeight="1">
      <c r="A62" s="1"/>
      <c r="B62" s="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7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91" ht="14.25" customHeight="1">
      <c r="A63" s="1"/>
      <c r="B63" s="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7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91" ht="14.25" customHeight="1">
      <c r="A64" s="16"/>
      <c r="B64" s="17"/>
      <c r="C64" s="16"/>
      <c r="D64" s="49" t="s">
        <v>86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9" t="s">
        <v>87</v>
      </c>
      <c r="AI64" s="50"/>
      <c r="AJ64" s="50"/>
      <c r="AK64" s="50"/>
      <c r="AL64" s="50"/>
      <c r="AM64" s="50"/>
      <c r="AN64" s="50"/>
      <c r="AO64" s="50"/>
      <c r="AP64" s="16"/>
      <c r="AQ64" s="16"/>
      <c r="AR64" s="17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</row>
    <row r="65" spans="1:91" ht="14.25" customHeight="1">
      <c r="A65" s="1"/>
      <c r="B65" s="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7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 ht="14.25" customHeight="1">
      <c r="A66" s="1"/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7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 ht="14.25" customHeight="1">
      <c r="A67" s="1"/>
      <c r="B67" s="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7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 ht="14.25" customHeight="1">
      <c r="A68" s="1"/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7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  <row r="69" spans="1:91" ht="14.25" customHeight="1">
      <c r="A69" s="1"/>
      <c r="B69" s="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7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</row>
    <row r="70" spans="1:91" ht="14.25" customHeight="1">
      <c r="A70" s="1"/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7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1:91" ht="14.25" customHeight="1">
      <c r="A71" s="1"/>
      <c r="B71" s="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7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1:91" ht="14.25" customHeight="1">
      <c r="A72" s="1"/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7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1:91" ht="14.25" customHeight="1">
      <c r="A73" s="1"/>
      <c r="B73" s="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7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1:91" ht="14.25" customHeight="1">
      <c r="A74" s="1"/>
      <c r="B74" s="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7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</row>
    <row r="75" spans="1:91" ht="14.25" customHeight="1">
      <c r="A75" s="16"/>
      <c r="B75" s="17"/>
      <c r="C75" s="16"/>
      <c r="D75" s="51" t="s">
        <v>84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51" t="s">
        <v>85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51" t="s">
        <v>84</v>
      </c>
      <c r="AI75" s="29"/>
      <c r="AJ75" s="29"/>
      <c r="AK75" s="29"/>
      <c r="AL75" s="29"/>
      <c r="AM75" s="51" t="s">
        <v>85</v>
      </c>
      <c r="AN75" s="29"/>
      <c r="AO75" s="29"/>
      <c r="AP75" s="16"/>
      <c r="AQ75" s="16"/>
      <c r="AR75" s="17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</row>
    <row r="76" spans="1:91" ht="14.25" customHeight="1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7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</row>
    <row r="77" spans="1:91" ht="6.75" customHeight="1">
      <c r="A77" s="16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17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</row>
    <row r="78" spans="1:9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1:9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1:9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</row>
    <row r="81" spans="1:91" ht="6.75" customHeight="1">
      <c r="A81" s="16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17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</row>
    <row r="82" spans="1:91" ht="24.75" customHeight="1">
      <c r="A82" s="16"/>
      <c r="B82" s="17"/>
      <c r="C82" s="8" t="s">
        <v>99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7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</row>
    <row r="83" spans="1:91" ht="6.75" customHeight="1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7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</row>
    <row r="84" spans="1:91" ht="12" customHeight="1">
      <c r="A84" s="72"/>
      <c r="B84" s="73"/>
      <c r="C84" s="12" t="s">
        <v>32</v>
      </c>
      <c r="D84" s="72"/>
      <c r="E84" s="72"/>
      <c r="F84" s="72"/>
      <c r="G84" s="72"/>
      <c r="H84" s="72"/>
      <c r="I84" s="72"/>
      <c r="J84" s="72"/>
      <c r="K84" s="72"/>
      <c r="L84" s="72" t="str">
        <f t="shared" ref="L84:L85" si="0">K5</f>
        <v>BSK9-27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</row>
    <row r="85" spans="1:91" ht="36.75" customHeight="1">
      <c r="A85" s="76"/>
      <c r="B85" s="77"/>
      <c r="C85" s="78" t="s">
        <v>29</v>
      </c>
      <c r="D85" s="76"/>
      <c r="E85" s="76"/>
      <c r="F85" s="76"/>
      <c r="G85" s="76"/>
      <c r="H85" s="76"/>
      <c r="I85" s="76"/>
      <c r="J85" s="76"/>
      <c r="K85" s="76"/>
      <c r="L85" s="221" t="str">
        <f t="shared" si="0"/>
        <v>SPŠ elektrotechnická Hálová, Petržalka</v>
      </c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76"/>
      <c r="AQ85" s="76"/>
      <c r="AR85" s="77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</row>
    <row r="86" spans="1:91" ht="6.75" customHeight="1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7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</row>
    <row r="87" spans="1:91" ht="12" customHeight="1">
      <c r="A87" s="16"/>
      <c r="B87" s="17"/>
      <c r="C87" s="12" t="s">
        <v>47</v>
      </c>
      <c r="D87" s="16"/>
      <c r="E87" s="16"/>
      <c r="F87" s="16"/>
      <c r="G87" s="16"/>
      <c r="H87" s="16"/>
      <c r="I87" s="16"/>
      <c r="J87" s="16"/>
      <c r="K87" s="16"/>
      <c r="L87" s="82" t="str">
        <f>IF(K8="","",K8)</f>
        <v xml:space="preserve"> 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2" t="s">
        <v>49</v>
      </c>
      <c r="AJ87" s="16"/>
      <c r="AK87" s="16"/>
      <c r="AL87" s="16"/>
      <c r="AM87" s="222"/>
      <c r="AN87" s="196"/>
      <c r="AO87" s="16"/>
      <c r="AP87" s="16"/>
      <c r="AQ87" s="16"/>
      <c r="AR87" s="17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</row>
    <row r="88" spans="1:91" ht="6.75" customHeight="1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7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</row>
    <row r="89" spans="1:91" ht="15" customHeight="1">
      <c r="A89" s="16"/>
      <c r="B89" s="17"/>
      <c r="C89" s="12" t="s">
        <v>54</v>
      </c>
      <c r="D89" s="16"/>
      <c r="E89" s="16"/>
      <c r="F89" s="16"/>
      <c r="G89" s="16"/>
      <c r="H89" s="16"/>
      <c r="I89" s="16"/>
      <c r="J89" s="16"/>
      <c r="K89" s="16"/>
      <c r="L89" s="72" t="str">
        <f>IF(E11= "","",E11)</f>
        <v xml:space="preserve"> 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2" t="s">
        <v>63</v>
      </c>
      <c r="AJ89" s="16"/>
      <c r="AK89" s="16"/>
      <c r="AL89" s="16"/>
      <c r="AM89" s="215" t="str">
        <f>IF(E17="","",E17)</f>
        <v xml:space="preserve"> </v>
      </c>
      <c r="AN89" s="196"/>
      <c r="AO89" s="196"/>
      <c r="AP89" s="196"/>
      <c r="AQ89" s="16"/>
      <c r="AR89" s="17"/>
      <c r="AS89" s="217" t="s">
        <v>116</v>
      </c>
      <c r="AT89" s="218"/>
      <c r="AU89" s="24"/>
      <c r="AV89" s="24"/>
      <c r="AW89" s="24"/>
      <c r="AX89" s="24"/>
      <c r="AY89" s="24"/>
      <c r="AZ89" s="24"/>
      <c r="BA89" s="24"/>
      <c r="BB89" s="24"/>
      <c r="BC89" s="24"/>
      <c r="BD89" s="83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</row>
    <row r="90" spans="1:91" ht="15" customHeight="1">
      <c r="A90" s="16"/>
      <c r="B90" s="17"/>
      <c r="C90" s="12" t="s">
        <v>61</v>
      </c>
      <c r="D90" s="16"/>
      <c r="E90" s="16"/>
      <c r="F90" s="16"/>
      <c r="G90" s="16"/>
      <c r="H90" s="16"/>
      <c r="I90" s="16"/>
      <c r="J90" s="16"/>
      <c r="K90" s="16"/>
      <c r="L90" s="72" t="str">
        <f>IF(E14= "Vyplň údaj","",E14)</f>
        <v/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2" t="s">
        <v>65</v>
      </c>
      <c r="AJ90" s="16"/>
      <c r="AK90" s="16"/>
      <c r="AL90" s="16"/>
      <c r="AM90" s="215" t="str">
        <f>IF(E20="","",E20)</f>
        <v/>
      </c>
      <c r="AN90" s="196"/>
      <c r="AO90" s="196"/>
      <c r="AP90" s="196"/>
      <c r="AQ90" s="16"/>
      <c r="AR90" s="17"/>
      <c r="AS90" s="219"/>
      <c r="AT90" s="196"/>
      <c r="AU90" s="16"/>
      <c r="AV90" s="16"/>
      <c r="AW90" s="16"/>
      <c r="AX90" s="16"/>
      <c r="AY90" s="16"/>
      <c r="AZ90" s="16"/>
      <c r="BA90" s="16"/>
      <c r="BB90" s="16"/>
      <c r="BC90" s="16"/>
      <c r="BD90" s="85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</row>
    <row r="91" spans="1:91" ht="10.5" customHeight="1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7"/>
      <c r="AS91" s="219"/>
      <c r="AT91" s="196"/>
      <c r="AU91" s="16"/>
      <c r="AV91" s="16"/>
      <c r="AW91" s="16"/>
      <c r="AX91" s="16"/>
      <c r="AY91" s="16"/>
      <c r="AZ91" s="16"/>
      <c r="BA91" s="16"/>
      <c r="BB91" s="16"/>
      <c r="BC91" s="16"/>
      <c r="BD91" s="85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</row>
    <row r="92" spans="1:91" ht="29.25" customHeight="1">
      <c r="A92" s="16"/>
      <c r="B92" s="17"/>
      <c r="C92" s="214" t="s">
        <v>124</v>
      </c>
      <c r="D92" s="198"/>
      <c r="E92" s="198"/>
      <c r="F92" s="198"/>
      <c r="G92" s="199"/>
      <c r="H92" s="40"/>
      <c r="I92" s="213" t="s">
        <v>125</v>
      </c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9"/>
      <c r="AG92" s="220" t="s">
        <v>126</v>
      </c>
      <c r="AH92" s="198"/>
      <c r="AI92" s="198"/>
      <c r="AJ92" s="198"/>
      <c r="AK92" s="198"/>
      <c r="AL92" s="198"/>
      <c r="AM92" s="199"/>
      <c r="AN92" s="213" t="s">
        <v>128</v>
      </c>
      <c r="AO92" s="198"/>
      <c r="AP92" s="202"/>
      <c r="AQ92" s="88" t="s">
        <v>129</v>
      </c>
      <c r="AR92" s="17"/>
      <c r="AS92" s="89" t="s">
        <v>130</v>
      </c>
      <c r="AT92" s="90" t="s">
        <v>131</v>
      </c>
      <c r="AU92" s="90" t="s">
        <v>133</v>
      </c>
      <c r="AV92" s="90" t="s">
        <v>134</v>
      </c>
      <c r="AW92" s="90" t="s">
        <v>135</v>
      </c>
      <c r="AX92" s="90" t="s">
        <v>136</v>
      </c>
      <c r="AY92" s="90" t="s">
        <v>137</v>
      </c>
      <c r="AZ92" s="90" t="s">
        <v>138</v>
      </c>
      <c r="BA92" s="90" t="s">
        <v>139</v>
      </c>
      <c r="BB92" s="90" t="s">
        <v>140</v>
      </c>
      <c r="BC92" s="90" t="s">
        <v>141</v>
      </c>
      <c r="BD92" s="91" t="s">
        <v>142</v>
      </c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</row>
    <row r="93" spans="1:91" ht="10.5" customHeight="1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7"/>
      <c r="AS93" s="92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83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</row>
    <row r="94" spans="1:91" ht="32.25" customHeight="1">
      <c r="A94" s="93"/>
      <c r="B94" s="94"/>
      <c r="C94" s="95" t="s">
        <v>144</v>
      </c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223">
        <f>ROUND(SUM(AG95:AG97),2)</f>
        <v>0</v>
      </c>
      <c r="AH94" s="196"/>
      <c r="AI94" s="196"/>
      <c r="AJ94" s="196"/>
      <c r="AK94" s="196"/>
      <c r="AL94" s="196"/>
      <c r="AM94" s="196"/>
      <c r="AN94" s="216">
        <f t="shared" ref="AN94:AN97" si="1">SUM(AG94,AT94)</f>
        <v>0</v>
      </c>
      <c r="AO94" s="196"/>
      <c r="AP94" s="196"/>
      <c r="AQ94" s="97" t="s">
        <v>1</v>
      </c>
      <c r="AR94" s="94"/>
      <c r="AS94" s="98">
        <f>ROUND(SUM(AS95:AS97),2)</f>
        <v>0</v>
      </c>
      <c r="AT94" s="99">
        <f t="shared" ref="AT94:AT97" si="2">ROUND(SUM(AV94:AW94),2)</f>
        <v>0</v>
      </c>
      <c r="AU94" s="100">
        <f>ROUND(SUM(AU95:AU97),5)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 t="shared" ref="AZ94:BD94" si="3">ROUND(SUM(AZ95:AZ97),2)</f>
        <v>0</v>
      </c>
      <c r="BA94" s="99">
        <f t="shared" si="3"/>
        <v>0</v>
      </c>
      <c r="BB94" s="99">
        <f t="shared" si="3"/>
        <v>0</v>
      </c>
      <c r="BC94" s="99">
        <f t="shared" si="3"/>
        <v>0</v>
      </c>
      <c r="BD94" s="101">
        <f t="shared" si="3"/>
        <v>0</v>
      </c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102" t="s">
        <v>145</v>
      </c>
      <c r="BT94" s="102" t="s">
        <v>15</v>
      </c>
      <c r="BU94" s="103" t="s">
        <v>146</v>
      </c>
      <c r="BV94" s="102" t="s">
        <v>147</v>
      </c>
      <c r="BW94" s="102" t="s">
        <v>5</v>
      </c>
      <c r="BX94" s="102" t="s">
        <v>148</v>
      </c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102" t="s">
        <v>1</v>
      </c>
      <c r="CM94" s="93"/>
    </row>
    <row r="95" spans="1:91" ht="27" customHeight="1">
      <c r="A95" s="104" t="s">
        <v>149</v>
      </c>
      <c r="B95" s="105"/>
      <c r="C95" s="106"/>
      <c r="D95" s="211" t="s">
        <v>150</v>
      </c>
      <c r="E95" s="196"/>
      <c r="F95" s="196"/>
      <c r="G95" s="196"/>
      <c r="H95" s="196"/>
      <c r="I95" s="107"/>
      <c r="J95" s="211" t="s">
        <v>151</v>
      </c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212">
        <f>'02 - Oprava exteriérového...'!J32</f>
        <v>0</v>
      </c>
      <c r="AH95" s="196"/>
      <c r="AI95" s="196"/>
      <c r="AJ95" s="196"/>
      <c r="AK95" s="196"/>
      <c r="AL95" s="196"/>
      <c r="AM95" s="196"/>
      <c r="AN95" s="212">
        <f t="shared" si="1"/>
        <v>0</v>
      </c>
      <c r="AO95" s="196"/>
      <c r="AP95" s="196"/>
      <c r="AQ95" s="108" t="s">
        <v>152</v>
      </c>
      <c r="AR95" s="105"/>
      <c r="AS95" s="109">
        <v>0</v>
      </c>
      <c r="AT95" s="110">
        <f t="shared" si="2"/>
        <v>0</v>
      </c>
      <c r="AU95" s="111">
        <f>'02 - Oprava exteriérového...'!P133</f>
        <v>0</v>
      </c>
      <c r="AV95" s="110">
        <f>'02 - Oprava exteriérového...'!J35</f>
        <v>0</v>
      </c>
      <c r="AW95" s="110">
        <f>'02 - Oprava exteriérového...'!J36</f>
        <v>0</v>
      </c>
      <c r="AX95" s="110">
        <f>'02 - Oprava exteriérového...'!J37</f>
        <v>0</v>
      </c>
      <c r="AY95" s="110">
        <f>'02 - Oprava exteriérového...'!J38</f>
        <v>0</v>
      </c>
      <c r="AZ95" s="110">
        <f>'02 - Oprava exteriérového...'!F35</f>
        <v>0</v>
      </c>
      <c r="BA95" s="110">
        <f>'02 - Oprava exteriérového...'!F36</f>
        <v>0</v>
      </c>
      <c r="BB95" s="110">
        <f>'02 - Oprava exteriérového...'!F37</f>
        <v>0</v>
      </c>
      <c r="BC95" s="110">
        <f>'02 - Oprava exteriérového...'!F38</f>
        <v>0</v>
      </c>
      <c r="BD95" s="112">
        <f>'02 - Oprava exteriérového...'!F39</f>
        <v>0</v>
      </c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4" t="s">
        <v>153</v>
      </c>
      <c r="BU95" s="113"/>
      <c r="BV95" s="114" t="s">
        <v>147</v>
      </c>
      <c r="BW95" s="114" t="s">
        <v>6</v>
      </c>
      <c r="BX95" s="114" t="s">
        <v>5</v>
      </c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4" t="s">
        <v>1</v>
      </c>
      <c r="CM95" s="114" t="s">
        <v>15</v>
      </c>
    </row>
    <row r="96" spans="1:91" ht="27" customHeight="1">
      <c r="A96" s="104" t="s">
        <v>149</v>
      </c>
      <c r="B96" s="105"/>
      <c r="C96" s="106"/>
      <c r="D96" s="211" t="s">
        <v>154</v>
      </c>
      <c r="E96" s="196"/>
      <c r="F96" s="196"/>
      <c r="G96" s="196"/>
      <c r="H96" s="196"/>
      <c r="I96" s="107"/>
      <c r="J96" s="211" t="s">
        <v>155</v>
      </c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212">
        <f>'03 - Úprava priestorov mú...'!J32</f>
        <v>0</v>
      </c>
      <c r="AH96" s="196"/>
      <c r="AI96" s="196"/>
      <c r="AJ96" s="196"/>
      <c r="AK96" s="196"/>
      <c r="AL96" s="196"/>
      <c r="AM96" s="196"/>
      <c r="AN96" s="212">
        <f t="shared" si="1"/>
        <v>0</v>
      </c>
      <c r="AO96" s="196"/>
      <c r="AP96" s="196"/>
      <c r="AQ96" s="108" t="s">
        <v>152</v>
      </c>
      <c r="AR96" s="105"/>
      <c r="AS96" s="109">
        <v>0</v>
      </c>
      <c r="AT96" s="110">
        <f t="shared" si="2"/>
        <v>0</v>
      </c>
      <c r="AU96" s="111">
        <f>'03 - Úprava priestorov mú...'!P146</f>
        <v>0</v>
      </c>
      <c r="AV96" s="110">
        <f>'03 - Úprava priestorov mú...'!J35</f>
        <v>0</v>
      </c>
      <c r="AW96" s="110">
        <f>'03 - Úprava priestorov mú...'!J36</f>
        <v>0</v>
      </c>
      <c r="AX96" s="110">
        <f>'03 - Úprava priestorov mú...'!J37</f>
        <v>0</v>
      </c>
      <c r="AY96" s="110">
        <f>'03 - Úprava priestorov mú...'!J38</f>
        <v>0</v>
      </c>
      <c r="AZ96" s="110">
        <f>'03 - Úprava priestorov mú...'!F35</f>
        <v>0</v>
      </c>
      <c r="BA96" s="110">
        <f>'03 - Úprava priestorov mú...'!F36</f>
        <v>0</v>
      </c>
      <c r="BB96" s="110">
        <f>'03 - Úprava priestorov mú...'!F37</f>
        <v>0</v>
      </c>
      <c r="BC96" s="110">
        <f>'03 - Úprava priestorov mú...'!F38</f>
        <v>0</v>
      </c>
      <c r="BD96" s="112">
        <f>'03 - Úprava priestorov mú...'!F39</f>
        <v>0</v>
      </c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4" t="s">
        <v>153</v>
      </c>
      <c r="BU96" s="113"/>
      <c r="BV96" s="114" t="s">
        <v>147</v>
      </c>
      <c r="BW96" s="114" t="s">
        <v>8</v>
      </c>
      <c r="BX96" s="114" t="s">
        <v>5</v>
      </c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4" t="s">
        <v>1</v>
      </c>
      <c r="CM96" s="114" t="s">
        <v>15</v>
      </c>
    </row>
    <row r="97" spans="1:91" ht="27" customHeight="1">
      <c r="A97" s="104" t="s">
        <v>149</v>
      </c>
      <c r="B97" s="105"/>
      <c r="C97" s="106"/>
      <c r="D97" s="211" t="s">
        <v>167</v>
      </c>
      <c r="E97" s="196"/>
      <c r="F97" s="196"/>
      <c r="G97" s="196"/>
      <c r="H97" s="196"/>
      <c r="I97" s="107"/>
      <c r="J97" s="211" t="s">
        <v>168</v>
      </c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212">
        <f>'04 - Úprava sociálneho za...'!J32</f>
        <v>0</v>
      </c>
      <c r="AH97" s="196"/>
      <c r="AI97" s="196"/>
      <c r="AJ97" s="196"/>
      <c r="AK97" s="196"/>
      <c r="AL97" s="196"/>
      <c r="AM97" s="196"/>
      <c r="AN97" s="212">
        <f t="shared" si="1"/>
        <v>0</v>
      </c>
      <c r="AO97" s="196"/>
      <c r="AP97" s="196"/>
      <c r="AQ97" s="108" t="s">
        <v>152</v>
      </c>
      <c r="AR97" s="105"/>
      <c r="AS97" s="121">
        <v>0</v>
      </c>
      <c r="AT97" s="123">
        <f t="shared" si="2"/>
        <v>0</v>
      </c>
      <c r="AU97" s="125">
        <f>'04 - Úprava sociálneho za...'!P143</f>
        <v>0</v>
      </c>
      <c r="AV97" s="123">
        <f>'04 - Úprava sociálneho za...'!J35</f>
        <v>0</v>
      </c>
      <c r="AW97" s="123">
        <f>'04 - Úprava sociálneho za...'!J36</f>
        <v>0</v>
      </c>
      <c r="AX97" s="123">
        <f>'04 - Úprava sociálneho za...'!J37</f>
        <v>0</v>
      </c>
      <c r="AY97" s="123">
        <f>'04 - Úprava sociálneho za...'!J38</f>
        <v>0</v>
      </c>
      <c r="AZ97" s="123">
        <f>'04 - Úprava sociálneho za...'!F35</f>
        <v>0</v>
      </c>
      <c r="BA97" s="123">
        <f>'04 - Úprava sociálneho za...'!F36</f>
        <v>0</v>
      </c>
      <c r="BB97" s="123">
        <f>'04 - Úprava sociálneho za...'!F37</f>
        <v>0</v>
      </c>
      <c r="BC97" s="123">
        <f>'04 - Úprava sociálneho za...'!F38</f>
        <v>0</v>
      </c>
      <c r="BD97" s="134">
        <f>'04 - Úprava sociálneho za...'!F39</f>
        <v>0</v>
      </c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4" t="s">
        <v>153</v>
      </c>
      <c r="BU97" s="113"/>
      <c r="BV97" s="114" t="s">
        <v>147</v>
      </c>
      <c r="BW97" s="114" t="s">
        <v>171</v>
      </c>
      <c r="BX97" s="114" t="s">
        <v>5</v>
      </c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4" t="s">
        <v>1</v>
      </c>
      <c r="CM97" s="114" t="s">
        <v>15</v>
      </c>
    </row>
    <row r="98" spans="1:91" ht="30" customHeight="1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7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</row>
    <row r="99" spans="1:91" ht="6.75" customHeight="1">
      <c r="A99" s="16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17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</row>
    <row r="100" spans="1:91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</row>
    <row r="101" spans="1:9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</row>
    <row r="102" spans="1:91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</row>
    <row r="103" spans="1:91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</row>
    <row r="104" spans="1:91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</row>
    <row r="105" spans="1:91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</row>
    <row r="106" spans="1:91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</row>
    <row r="107" spans="1:91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</row>
    <row r="108" spans="1:91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</row>
    <row r="109" spans="1:91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</row>
    <row r="110" spans="1:91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</row>
    <row r="111" spans="1:9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</row>
    <row r="112" spans="1:91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</row>
    <row r="113" spans="1:91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</row>
    <row r="114" spans="1:91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</row>
    <row r="115" spans="1:91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</row>
    <row r="116" spans="1:91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</row>
    <row r="117" spans="1:91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</row>
    <row r="118" spans="1:91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</row>
    <row r="119" spans="1:91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</row>
    <row r="120" spans="1:91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</row>
    <row r="121" spans="1:9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</row>
    <row r="122" spans="1:91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</row>
    <row r="123" spans="1:91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</row>
    <row r="124" spans="1:91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</row>
    <row r="125" spans="1:91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</row>
    <row r="126" spans="1:91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</row>
    <row r="127" spans="1:91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</row>
    <row r="128" spans="1:91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</row>
    <row r="129" spans="1:91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</row>
    <row r="130" spans="1:91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</row>
    <row r="131" spans="1:9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</row>
    <row r="132" spans="1:91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</row>
    <row r="133" spans="1:91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</row>
    <row r="134" spans="1:91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</row>
    <row r="135" spans="1:91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</row>
    <row r="136" spans="1:91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</row>
    <row r="137" spans="1:91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</row>
    <row r="138" spans="1:91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</row>
    <row r="139" spans="1:91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1:91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1:9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1:91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1:91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1:91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1:91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spans="1:91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spans="1:91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spans="1:91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spans="1:91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spans="1:91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spans="1:9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spans="1:91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</row>
    <row r="153" spans="1:91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</row>
    <row r="154" spans="1:91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</row>
    <row r="155" spans="1:91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</row>
    <row r="156" spans="1:91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</row>
    <row r="157" spans="1:91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</row>
    <row r="158" spans="1:91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</row>
    <row r="159" spans="1:91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</row>
    <row r="160" spans="1:91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</row>
    <row r="161" spans="1:9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</row>
    <row r="162" spans="1:91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</row>
    <row r="163" spans="1:91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</row>
    <row r="164" spans="1:91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</row>
    <row r="165" spans="1:91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</row>
    <row r="166" spans="1:91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</row>
    <row r="167" spans="1:91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</row>
    <row r="168" spans="1:91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</row>
    <row r="169" spans="1:91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</row>
    <row r="170" spans="1:91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</row>
    <row r="171" spans="1:9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</row>
    <row r="172" spans="1:91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</row>
    <row r="173" spans="1:91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</row>
    <row r="174" spans="1:91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</row>
    <row r="175" spans="1:91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</row>
    <row r="176" spans="1:91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</row>
    <row r="177" spans="1:91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</row>
    <row r="178" spans="1:91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</row>
    <row r="179" spans="1:91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</row>
    <row r="180" spans="1:91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</row>
    <row r="181" spans="1:9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</row>
    <row r="182" spans="1:91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</row>
    <row r="183" spans="1:91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</row>
    <row r="184" spans="1:91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</row>
    <row r="185" spans="1:91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</row>
    <row r="186" spans="1:91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</row>
    <row r="187" spans="1:91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</row>
    <row r="188" spans="1:91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</row>
    <row r="189" spans="1:91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</row>
    <row r="190" spans="1:91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</row>
    <row r="191" spans="1: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</row>
    <row r="192" spans="1:91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</row>
    <row r="193" spans="1:91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</row>
    <row r="194" spans="1:91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</row>
    <row r="195" spans="1:91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</row>
    <row r="196" spans="1:91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</row>
    <row r="197" spans="1:91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</row>
    <row r="198" spans="1:91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</row>
    <row r="199" spans="1:91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</row>
    <row r="200" spans="1:91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</row>
    <row r="201" spans="1:9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</row>
    <row r="202" spans="1:91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</row>
    <row r="203" spans="1:91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</row>
    <row r="204" spans="1:91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</row>
    <row r="205" spans="1:91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</row>
    <row r="206" spans="1:91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</row>
    <row r="207" spans="1:91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</row>
    <row r="208" spans="1:91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</row>
    <row r="209" spans="1:91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</row>
    <row r="210" spans="1:91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</row>
    <row r="211" spans="1:9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</row>
    <row r="212" spans="1:91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</row>
    <row r="213" spans="1:91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</row>
    <row r="214" spans="1:91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</row>
    <row r="215" spans="1:91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</row>
    <row r="216" spans="1:91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</row>
    <row r="217" spans="1:91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</row>
    <row r="218" spans="1:91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</row>
    <row r="219" spans="1:91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</row>
    <row r="220" spans="1:91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</row>
    <row r="221" spans="1:9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</row>
    <row r="222" spans="1:91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</row>
    <row r="223" spans="1:91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</row>
    <row r="224" spans="1:91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</row>
    <row r="225" spans="1:91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</row>
    <row r="226" spans="1:91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</row>
    <row r="227" spans="1:91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</row>
    <row r="228" spans="1:91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</row>
    <row r="229" spans="1:91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</row>
    <row r="230" spans="1:91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</row>
    <row r="231" spans="1:9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</row>
    <row r="232" spans="1:91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</row>
    <row r="233" spans="1:91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</row>
    <row r="234" spans="1:91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</row>
    <row r="235" spans="1:91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</row>
    <row r="236" spans="1:91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</row>
    <row r="237" spans="1:91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</row>
    <row r="238" spans="1:91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</row>
    <row r="239" spans="1:91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</row>
    <row r="240" spans="1:91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</row>
    <row r="241" spans="1:9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</row>
    <row r="242" spans="1:91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</row>
    <row r="243" spans="1:91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</row>
    <row r="244" spans="1:91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</row>
    <row r="245" spans="1:91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</row>
    <row r="246" spans="1:91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</row>
    <row r="247" spans="1:91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</row>
    <row r="248" spans="1:91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</row>
    <row r="249" spans="1:91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</row>
    <row r="250" spans="1:91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</row>
    <row r="251" spans="1:9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</row>
    <row r="252" spans="1:91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</row>
    <row r="253" spans="1:91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</row>
    <row r="254" spans="1:91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</row>
    <row r="255" spans="1:91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</row>
    <row r="256" spans="1:91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</row>
    <row r="257" spans="1:91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</row>
    <row r="258" spans="1:91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</row>
    <row r="259" spans="1:91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</row>
    <row r="260" spans="1:91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</row>
    <row r="261" spans="1:9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</row>
    <row r="262" spans="1:91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</row>
    <row r="263" spans="1:91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</row>
    <row r="264" spans="1:91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</row>
    <row r="265" spans="1:91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</row>
    <row r="266" spans="1:91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</row>
    <row r="267" spans="1:91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</row>
    <row r="268" spans="1:91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</row>
    <row r="269" spans="1:91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</row>
    <row r="270" spans="1:91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</row>
    <row r="271" spans="1:9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</row>
    <row r="272" spans="1:91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</row>
    <row r="273" spans="1:91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</row>
    <row r="274" spans="1:91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</row>
    <row r="275" spans="1:91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</row>
    <row r="276" spans="1:91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</row>
    <row r="277" spans="1:91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</row>
    <row r="278" spans="1:91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</row>
    <row r="279" spans="1:91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</row>
    <row r="280" spans="1:91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</row>
    <row r="281" spans="1:9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</row>
    <row r="282" spans="1:91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</row>
    <row r="283" spans="1:91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</row>
    <row r="284" spans="1:91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</row>
    <row r="285" spans="1:91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</row>
    <row r="286" spans="1:91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</row>
    <row r="287" spans="1:91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</row>
    <row r="288" spans="1:91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</row>
    <row r="289" spans="1:91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</row>
    <row r="290" spans="1:91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</row>
    <row r="291" spans="1: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</row>
    <row r="292" spans="1:91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</row>
    <row r="293" spans="1:91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</row>
    <row r="294" spans="1:91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</row>
    <row r="295" spans="1:91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</row>
    <row r="296" spans="1:91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</row>
    <row r="297" spans="1:91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</row>
    <row r="298" spans="1:91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</row>
    <row r="299" spans="1:91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</row>
    <row r="300" spans="1:91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</row>
    <row r="301" spans="1:9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</row>
    <row r="302" spans="1:91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</row>
    <row r="303" spans="1:91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</row>
    <row r="304" spans="1:91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</row>
    <row r="305" spans="1:91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</row>
    <row r="306" spans="1:91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</row>
    <row r="307" spans="1:91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</row>
    <row r="308" spans="1:91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</row>
    <row r="309" spans="1:91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</row>
    <row r="310" spans="1:91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</row>
    <row r="311" spans="1:9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</row>
    <row r="312" spans="1:91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</row>
    <row r="313" spans="1:91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</row>
    <row r="314" spans="1:91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</row>
    <row r="315" spans="1:91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</row>
    <row r="316" spans="1:91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</row>
    <row r="317" spans="1:91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</row>
    <row r="318" spans="1:91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</row>
    <row r="319" spans="1:91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</row>
    <row r="320" spans="1:91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</row>
    <row r="321" spans="1:9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</row>
    <row r="322" spans="1:91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</row>
    <row r="323" spans="1:91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</row>
    <row r="324" spans="1:91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</row>
    <row r="325" spans="1:91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</row>
    <row r="326" spans="1:91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</row>
    <row r="327" spans="1:91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</row>
    <row r="328" spans="1:91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</row>
    <row r="329" spans="1:91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</row>
    <row r="330" spans="1:91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</row>
    <row r="331" spans="1:9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</row>
    <row r="332" spans="1:91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</row>
    <row r="333" spans="1:91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</row>
    <row r="334" spans="1:91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</row>
    <row r="335" spans="1:91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</row>
    <row r="336" spans="1:91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</row>
    <row r="337" spans="1:91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</row>
    <row r="338" spans="1:91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</row>
    <row r="339" spans="1:91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</row>
    <row r="340" spans="1:91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</row>
    <row r="341" spans="1:9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</row>
    <row r="342" spans="1:91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</row>
    <row r="343" spans="1:91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</row>
    <row r="344" spans="1:91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</row>
    <row r="345" spans="1:91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</row>
    <row r="346" spans="1:91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</row>
    <row r="347" spans="1:91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</row>
    <row r="348" spans="1:91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</row>
    <row r="349" spans="1:91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</row>
    <row r="350" spans="1:91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</row>
    <row r="351" spans="1:9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</row>
    <row r="352" spans="1:91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</row>
    <row r="353" spans="1:91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</row>
    <row r="354" spans="1:91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</row>
    <row r="355" spans="1:91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</row>
    <row r="356" spans="1:91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</row>
    <row r="357" spans="1:91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</row>
    <row r="358" spans="1:91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</row>
    <row r="359" spans="1:91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</row>
    <row r="360" spans="1:91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</row>
    <row r="361" spans="1:9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</row>
    <row r="362" spans="1:91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</row>
    <row r="363" spans="1:91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</row>
    <row r="364" spans="1:91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</row>
    <row r="365" spans="1:91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</row>
    <row r="366" spans="1:91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</row>
    <row r="367" spans="1:91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</row>
    <row r="368" spans="1:91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</row>
    <row r="369" spans="1:91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</row>
    <row r="370" spans="1:91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</row>
    <row r="371" spans="1:9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</row>
    <row r="372" spans="1:91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</row>
    <row r="373" spans="1:91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</row>
    <row r="374" spans="1:91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</row>
    <row r="375" spans="1:91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</row>
    <row r="376" spans="1:91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</row>
    <row r="377" spans="1:91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</row>
    <row r="378" spans="1:91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</row>
    <row r="379" spans="1:91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</row>
    <row r="380" spans="1:91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</row>
    <row r="381" spans="1:9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</row>
    <row r="382" spans="1:91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</row>
    <row r="383" spans="1:91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</row>
    <row r="384" spans="1:91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</row>
    <row r="385" spans="1:91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</row>
    <row r="386" spans="1:91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</row>
    <row r="387" spans="1:91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</row>
    <row r="388" spans="1:91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</row>
    <row r="389" spans="1:91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</row>
    <row r="390" spans="1:91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</row>
    <row r="391" spans="1: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</row>
    <row r="392" spans="1:91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</row>
    <row r="393" spans="1:91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</row>
    <row r="394" spans="1:91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</row>
    <row r="395" spans="1:91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</row>
    <row r="396" spans="1:91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</row>
    <row r="397" spans="1:91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</row>
    <row r="398" spans="1:91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</row>
    <row r="399" spans="1:91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</row>
    <row r="400" spans="1:91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</row>
    <row r="401" spans="1:9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</row>
    <row r="402" spans="1:91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</row>
    <row r="403" spans="1:91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</row>
    <row r="404" spans="1:91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</row>
    <row r="405" spans="1:91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</row>
    <row r="406" spans="1:91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</row>
    <row r="407" spans="1:91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</row>
    <row r="408" spans="1:91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</row>
    <row r="409" spans="1:91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</row>
    <row r="410" spans="1:91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</row>
    <row r="411" spans="1:9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</row>
    <row r="412" spans="1:91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</row>
    <row r="413" spans="1:91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</row>
    <row r="414" spans="1:91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</row>
    <row r="415" spans="1:91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</row>
    <row r="416" spans="1:91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</row>
    <row r="417" spans="1:91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</row>
    <row r="418" spans="1:91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</row>
    <row r="419" spans="1:91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</row>
    <row r="420" spans="1:91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</row>
    <row r="421" spans="1:9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</row>
    <row r="422" spans="1:91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</row>
    <row r="423" spans="1:91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</row>
    <row r="424" spans="1:91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</row>
    <row r="425" spans="1:91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</row>
    <row r="426" spans="1:91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</row>
    <row r="427" spans="1:91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</row>
    <row r="428" spans="1:91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</row>
    <row r="429" spans="1:91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</row>
    <row r="430" spans="1:91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</row>
    <row r="431" spans="1:9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</row>
    <row r="432" spans="1:91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</row>
    <row r="433" spans="1:91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</row>
    <row r="434" spans="1:91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</row>
    <row r="435" spans="1:91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</row>
    <row r="436" spans="1:91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</row>
    <row r="437" spans="1:91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</row>
    <row r="438" spans="1:91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</row>
    <row r="439" spans="1:91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</row>
    <row r="440" spans="1:91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</row>
    <row r="441" spans="1:9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</row>
    <row r="442" spans="1:91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</row>
    <row r="443" spans="1:91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</row>
    <row r="444" spans="1:91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</row>
    <row r="445" spans="1:91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</row>
    <row r="446" spans="1:91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</row>
    <row r="447" spans="1:91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</row>
    <row r="448" spans="1:91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</row>
    <row r="449" spans="1:91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</row>
    <row r="450" spans="1:91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</row>
    <row r="451" spans="1:9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</row>
    <row r="452" spans="1:91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</row>
    <row r="453" spans="1:91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</row>
    <row r="454" spans="1:91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</row>
    <row r="455" spans="1:91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</row>
    <row r="456" spans="1:91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</row>
    <row r="457" spans="1:91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</row>
    <row r="458" spans="1:91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</row>
    <row r="459" spans="1:91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</row>
    <row r="460" spans="1:91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</row>
    <row r="461" spans="1:9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</row>
    <row r="462" spans="1:91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</row>
    <row r="463" spans="1:91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</row>
    <row r="464" spans="1:91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</row>
    <row r="465" spans="1:91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</row>
    <row r="466" spans="1:91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</row>
    <row r="467" spans="1:91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</row>
    <row r="468" spans="1:91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</row>
    <row r="469" spans="1:91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</row>
    <row r="470" spans="1:91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</row>
    <row r="471" spans="1:9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</row>
    <row r="472" spans="1:91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</row>
    <row r="473" spans="1:91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</row>
    <row r="474" spans="1:91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</row>
    <row r="475" spans="1:91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</row>
    <row r="476" spans="1:91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</row>
    <row r="477" spans="1:91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</row>
    <row r="478" spans="1:91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</row>
    <row r="479" spans="1:91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</row>
    <row r="480" spans="1:91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</row>
    <row r="481" spans="1:9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</row>
    <row r="482" spans="1:91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</row>
    <row r="483" spans="1:91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</row>
    <row r="484" spans="1:91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</row>
    <row r="485" spans="1:91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</row>
    <row r="486" spans="1:91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</row>
    <row r="487" spans="1:91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</row>
    <row r="488" spans="1:91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</row>
    <row r="489" spans="1:91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</row>
    <row r="490" spans="1:91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</row>
    <row r="491" spans="1: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</row>
    <row r="492" spans="1:91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</row>
    <row r="493" spans="1:91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</row>
    <row r="494" spans="1:91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</row>
    <row r="495" spans="1:91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</row>
    <row r="496" spans="1:91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</row>
    <row r="497" spans="1:91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</row>
    <row r="498" spans="1:91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</row>
    <row r="499" spans="1:91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</row>
    <row r="500" spans="1:91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</row>
    <row r="501" spans="1:9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</row>
    <row r="502" spans="1:91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</row>
    <row r="503" spans="1:91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</row>
    <row r="504" spans="1:91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</row>
    <row r="505" spans="1:91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</row>
    <row r="506" spans="1:91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</row>
    <row r="507" spans="1:91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</row>
    <row r="508" spans="1:91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</row>
    <row r="509" spans="1:91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</row>
    <row r="510" spans="1:91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</row>
    <row r="511" spans="1:9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</row>
    <row r="512" spans="1:91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</row>
    <row r="513" spans="1:91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</row>
    <row r="514" spans="1:91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</row>
    <row r="515" spans="1:91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</row>
    <row r="516" spans="1:91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</row>
    <row r="517" spans="1:91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</row>
    <row r="518" spans="1:91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</row>
    <row r="519" spans="1:91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</row>
    <row r="520" spans="1:91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</row>
    <row r="521" spans="1:9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</row>
    <row r="522" spans="1:91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</row>
    <row r="523" spans="1:91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</row>
    <row r="524" spans="1:91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</row>
    <row r="525" spans="1:91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</row>
    <row r="526" spans="1:91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</row>
    <row r="527" spans="1:91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</row>
    <row r="528" spans="1:91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</row>
    <row r="529" spans="1:91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</row>
    <row r="530" spans="1:91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</row>
    <row r="531" spans="1:9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</row>
    <row r="532" spans="1:91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</row>
    <row r="533" spans="1:91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</row>
    <row r="534" spans="1:91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</row>
    <row r="535" spans="1:91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</row>
    <row r="536" spans="1:91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</row>
    <row r="537" spans="1:91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</row>
    <row r="538" spans="1:91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</row>
    <row r="539" spans="1:91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</row>
    <row r="540" spans="1:91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</row>
    <row r="541" spans="1:9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</row>
    <row r="542" spans="1:91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</row>
    <row r="543" spans="1:91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</row>
    <row r="544" spans="1:91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</row>
    <row r="545" spans="1:91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</row>
    <row r="546" spans="1:91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</row>
    <row r="547" spans="1:91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</row>
    <row r="548" spans="1:91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</row>
    <row r="549" spans="1:91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</row>
    <row r="550" spans="1:91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</row>
    <row r="551" spans="1:9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</row>
    <row r="552" spans="1:91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</row>
    <row r="553" spans="1:91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</row>
    <row r="554" spans="1:91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</row>
    <row r="555" spans="1:91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</row>
    <row r="556" spans="1:91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</row>
    <row r="557" spans="1:91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</row>
    <row r="558" spans="1:91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</row>
    <row r="559" spans="1:91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</row>
    <row r="560" spans="1:91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</row>
    <row r="561" spans="1:9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</row>
    <row r="562" spans="1:91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</row>
    <row r="563" spans="1:91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</row>
    <row r="564" spans="1:91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</row>
    <row r="565" spans="1:91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</row>
    <row r="566" spans="1:91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</row>
    <row r="567" spans="1:91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</row>
    <row r="568" spans="1:91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</row>
    <row r="569" spans="1:91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</row>
    <row r="570" spans="1:91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</row>
    <row r="571" spans="1:9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</row>
    <row r="572" spans="1:91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</row>
    <row r="573" spans="1:91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</row>
    <row r="574" spans="1:91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</row>
    <row r="575" spans="1:91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</row>
    <row r="576" spans="1:91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</row>
    <row r="577" spans="1:91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</row>
    <row r="578" spans="1:91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</row>
    <row r="579" spans="1:91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</row>
    <row r="580" spans="1:91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</row>
    <row r="581" spans="1:9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</row>
    <row r="582" spans="1:91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</row>
    <row r="583" spans="1:91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</row>
    <row r="584" spans="1:91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</row>
    <row r="585" spans="1:91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</row>
    <row r="586" spans="1:91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</row>
    <row r="587" spans="1:91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</row>
    <row r="588" spans="1:91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</row>
    <row r="589" spans="1:91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</row>
    <row r="590" spans="1:91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</row>
    <row r="591" spans="1: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</row>
    <row r="592" spans="1:91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</row>
    <row r="593" spans="1:91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</row>
    <row r="594" spans="1:91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</row>
    <row r="595" spans="1:91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</row>
    <row r="596" spans="1:91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</row>
    <row r="597" spans="1:91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</row>
    <row r="598" spans="1:91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</row>
    <row r="599" spans="1:91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</row>
    <row r="600" spans="1:91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</row>
    <row r="601" spans="1:9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</row>
    <row r="602" spans="1:91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</row>
    <row r="603" spans="1:91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</row>
    <row r="604" spans="1:91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</row>
    <row r="605" spans="1:91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</row>
    <row r="606" spans="1:91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</row>
    <row r="607" spans="1:91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</row>
    <row r="608" spans="1:91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</row>
    <row r="609" spans="1:91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</row>
    <row r="610" spans="1:91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</row>
    <row r="611" spans="1:9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</row>
    <row r="612" spans="1:91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</row>
    <row r="613" spans="1:91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</row>
    <row r="614" spans="1:91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</row>
    <row r="615" spans="1:91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</row>
    <row r="616" spans="1:91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</row>
    <row r="617" spans="1:91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</row>
    <row r="618" spans="1:91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</row>
    <row r="619" spans="1:91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</row>
    <row r="620" spans="1:91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</row>
    <row r="621" spans="1:9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</row>
    <row r="622" spans="1:91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</row>
    <row r="623" spans="1:91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</row>
    <row r="624" spans="1:91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</row>
    <row r="625" spans="1:91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</row>
    <row r="626" spans="1:91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</row>
    <row r="627" spans="1:91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</row>
    <row r="628" spans="1:91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</row>
    <row r="629" spans="1:91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</row>
    <row r="630" spans="1:91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</row>
    <row r="631" spans="1:9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</row>
    <row r="632" spans="1:91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</row>
    <row r="633" spans="1:91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</row>
    <row r="634" spans="1:91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</row>
    <row r="635" spans="1:91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</row>
    <row r="636" spans="1:91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</row>
    <row r="637" spans="1:91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</row>
    <row r="638" spans="1:91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</row>
    <row r="639" spans="1:91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</row>
    <row r="640" spans="1:91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</row>
    <row r="641" spans="1:9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</row>
    <row r="642" spans="1:91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</row>
    <row r="643" spans="1:91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</row>
    <row r="644" spans="1:91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</row>
    <row r="645" spans="1:91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</row>
    <row r="646" spans="1:91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</row>
    <row r="647" spans="1:91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</row>
    <row r="648" spans="1:91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</row>
    <row r="649" spans="1:91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</row>
    <row r="650" spans="1:91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</row>
    <row r="651" spans="1:9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</row>
    <row r="652" spans="1:91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</row>
    <row r="653" spans="1:91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</row>
    <row r="654" spans="1:91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</row>
    <row r="655" spans="1:91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</row>
    <row r="656" spans="1:91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</row>
    <row r="657" spans="1:91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</row>
    <row r="658" spans="1:91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</row>
    <row r="659" spans="1:91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</row>
    <row r="660" spans="1:91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</row>
    <row r="661" spans="1:9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</row>
    <row r="662" spans="1:91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</row>
    <row r="663" spans="1:91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</row>
    <row r="664" spans="1:91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</row>
    <row r="665" spans="1:91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</row>
    <row r="666" spans="1:91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</row>
    <row r="667" spans="1:91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</row>
    <row r="668" spans="1:91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</row>
    <row r="669" spans="1:91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</row>
    <row r="670" spans="1:91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</row>
    <row r="671" spans="1:9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</row>
    <row r="672" spans="1:91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</row>
    <row r="673" spans="1:91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</row>
    <row r="674" spans="1:91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</row>
    <row r="675" spans="1:91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</row>
    <row r="676" spans="1:91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</row>
    <row r="677" spans="1:91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</row>
    <row r="678" spans="1:91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</row>
    <row r="679" spans="1:91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</row>
    <row r="680" spans="1:91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</row>
    <row r="681" spans="1:9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</row>
    <row r="682" spans="1:91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</row>
    <row r="683" spans="1:91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</row>
    <row r="684" spans="1:91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</row>
    <row r="685" spans="1:91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</row>
    <row r="686" spans="1:91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</row>
    <row r="687" spans="1:91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</row>
    <row r="688" spans="1:91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</row>
    <row r="689" spans="1:91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</row>
    <row r="690" spans="1:91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</row>
    <row r="691" spans="1: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</row>
    <row r="692" spans="1:91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</row>
    <row r="693" spans="1:91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</row>
    <row r="694" spans="1:91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</row>
    <row r="695" spans="1:91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</row>
    <row r="696" spans="1:91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</row>
    <row r="697" spans="1:91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</row>
    <row r="698" spans="1:91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</row>
    <row r="699" spans="1:91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</row>
    <row r="700" spans="1:91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</row>
    <row r="701" spans="1:9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</row>
    <row r="702" spans="1:91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</row>
    <row r="703" spans="1:91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</row>
    <row r="704" spans="1:91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</row>
    <row r="705" spans="1:91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</row>
    <row r="706" spans="1:91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</row>
    <row r="707" spans="1:91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</row>
    <row r="708" spans="1:91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</row>
    <row r="709" spans="1:91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</row>
    <row r="710" spans="1:91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</row>
    <row r="711" spans="1:9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</row>
    <row r="712" spans="1:91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</row>
    <row r="713" spans="1:91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</row>
    <row r="714" spans="1:91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</row>
    <row r="715" spans="1:91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</row>
    <row r="716" spans="1:91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</row>
    <row r="717" spans="1:91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</row>
    <row r="718" spans="1:91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</row>
    <row r="719" spans="1:91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</row>
    <row r="720" spans="1:91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</row>
    <row r="721" spans="1:9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</row>
    <row r="722" spans="1:91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</row>
    <row r="723" spans="1:91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</row>
    <row r="724" spans="1:91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</row>
    <row r="725" spans="1:91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</row>
    <row r="726" spans="1:91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</row>
    <row r="727" spans="1:91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</row>
    <row r="728" spans="1:91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</row>
    <row r="729" spans="1:91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</row>
    <row r="730" spans="1:91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</row>
    <row r="731" spans="1:9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</row>
    <row r="732" spans="1:91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</row>
    <row r="733" spans="1:91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</row>
    <row r="734" spans="1:91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</row>
    <row r="735" spans="1:91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</row>
    <row r="736" spans="1:91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</row>
    <row r="737" spans="1:91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</row>
    <row r="738" spans="1:91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</row>
    <row r="739" spans="1:91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</row>
    <row r="740" spans="1:91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</row>
    <row r="741" spans="1:9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</row>
    <row r="742" spans="1:91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</row>
    <row r="743" spans="1:91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</row>
    <row r="744" spans="1:91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</row>
    <row r="745" spans="1:91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</row>
    <row r="746" spans="1:91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</row>
    <row r="747" spans="1:91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</row>
    <row r="748" spans="1:91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</row>
    <row r="749" spans="1:91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</row>
    <row r="750" spans="1:91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</row>
    <row r="751" spans="1:9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</row>
    <row r="752" spans="1:91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</row>
    <row r="753" spans="1:91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</row>
    <row r="754" spans="1:91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</row>
    <row r="755" spans="1:91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</row>
    <row r="756" spans="1:91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</row>
    <row r="757" spans="1:91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</row>
    <row r="758" spans="1:91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</row>
    <row r="759" spans="1:91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</row>
    <row r="760" spans="1:91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</row>
    <row r="761" spans="1:9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</row>
    <row r="762" spans="1:91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</row>
    <row r="763" spans="1:91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</row>
    <row r="764" spans="1:91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</row>
    <row r="765" spans="1:91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</row>
    <row r="766" spans="1:91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</row>
    <row r="767" spans="1:91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</row>
    <row r="768" spans="1:91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</row>
    <row r="769" spans="1:91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</row>
    <row r="770" spans="1:91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</row>
    <row r="771" spans="1:9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</row>
    <row r="772" spans="1:91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</row>
    <row r="773" spans="1:91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</row>
    <row r="774" spans="1:91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</row>
    <row r="775" spans="1:91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</row>
    <row r="776" spans="1:91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</row>
    <row r="777" spans="1:91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</row>
    <row r="778" spans="1:91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</row>
    <row r="779" spans="1:91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</row>
    <row r="780" spans="1:91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</row>
    <row r="781" spans="1:9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</row>
    <row r="782" spans="1:91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</row>
    <row r="783" spans="1:91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</row>
    <row r="784" spans="1:91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</row>
    <row r="785" spans="1:91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</row>
    <row r="786" spans="1:91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</row>
    <row r="787" spans="1:91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</row>
    <row r="788" spans="1:91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</row>
    <row r="789" spans="1:91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</row>
    <row r="790" spans="1:91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</row>
    <row r="791" spans="1: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</row>
    <row r="792" spans="1:91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</row>
    <row r="793" spans="1:91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</row>
    <row r="794" spans="1:91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</row>
    <row r="795" spans="1:91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</row>
    <row r="796" spans="1:91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</row>
    <row r="797" spans="1:91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</row>
    <row r="798" spans="1:91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</row>
    <row r="799" spans="1:91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</row>
    <row r="800" spans="1:91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</row>
    <row r="801" spans="1:9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</row>
    <row r="802" spans="1:91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</row>
    <row r="803" spans="1:91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</row>
    <row r="804" spans="1:91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</row>
    <row r="805" spans="1:91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</row>
    <row r="806" spans="1:91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</row>
    <row r="807" spans="1:91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</row>
    <row r="808" spans="1:91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</row>
    <row r="809" spans="1:91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</row>
    <row r="810" spans="1:91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</row>
    <row r="811" spans="1:9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</row>
    <row r="812" spans="1:91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</row>
    <row r="813" spans="1:91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</row>
    <row r="814" spans="1:91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</row>
    <row r="815" spans="1:91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</row>
    <row r="816" spans="1:91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</row>
    <row r="817" spans="1:91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</row>
    <row r="818" spans="1:91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</row>
    <row r="819" spans="1:91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</row>
    <row r="820" spans="1:91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</row>
    <row r="821" spans="1:9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</row>
    <row r="822" spans="1:91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</row>
    <row r="823" spans="1:91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</row>
    <row r="824" spans="1:91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</row>
    <row r="825" spans="1:91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</row>
    <row r="826" spans="1:91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</row>
    <row r="827" spans="1:91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</row>
    <row r="828" spans="1:91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</row>
    <row r="829" spans="1:91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</row>
    <row r="830" spans="1:91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</row>
    <row r="831" spans="1:9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</row>
    <row r="832" spans="1:91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</row>
    <row r="833" spans="1:91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</row>
    <row r="834" spans="1:91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</row>
    <row r="835" spans="1:91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</row>
    <row r="836" spans="1:91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</row>
    <row r="837" spans="1:91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</row>
    <row r="838" spans="1:91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</row>
    <row r="839" spans="1:91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</row>
    <row r="840" spans="1:91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</row>
    <row r="841" spans="1:9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</row>
    <row r="842" spans="1:91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</row>
    <row r="843" spans="1:91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</row>
    <row r="844" spans="1:91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</row>
    <row r="845" spans="1:91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</row>
    <row r="846" spans="1:91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</row>
    <row r="847" spans="1:91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</row>
    <row r="848" spans="1:91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</row>
    <row r="849" spans="1:91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</row>
    <row r="850" spans="1:91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</row>
    <row r="851" spans="1:9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</row>
    <row r="852" spans="1:91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</row>
    <row r="853" spans="1:91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</row>
    <row r="854" spans="1:91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</row>
    <row r="855" spans="1:91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</row>
    <row r="856" spans="1:91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</row>
    <row r="857" spans="1:91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</row>
    <row r="858" spans="1:91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</row>
    <row r="859" spans="1:91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</row>
    <row r="860" spans="1:91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</row>
    <row r="861" spans="1:9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</row>
    <row r="862" spans="1:91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</row>
    <row r="863" spans="1:91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</row>
    <row r="864" spans="1:91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</row>
    <row r="865" spans="1:91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</row>
    <row r="866" spans="1:91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</row>
    <row r="867" spans="1:91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</row>
    <row r="868" spans="1:91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</row>
    <row r="869" spans="1:91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</row>
    <row r="870" spans="1:91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</row>
    <row r="871" spans="1:9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</row>
    <row r="872" spans="1:91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</row>
    <row r="873" spans="1:91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</row>
    <row r="874" spans="1:91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</row>
    <row r="875" spans="1:91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</row>
    <row r="876" spans="1:91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</row>
    <row r="877" spans="1:91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</row>
    <row r="878" spans="1:91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</row>
    <row r="879" spans="1:91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</row>
    <row r="880" spans="1:91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</row>
    <row r="881" spans="1:9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</row>
    <row r="882" spans="1:91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</row>
    <row r="883" spans="1:91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</row>
    <row r="884" spans="1:91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</row>
    <row r="885" spans="1:91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</row>
    <row r="886" spans="1:91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</row>
    <row r="887" spans="1:91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</row>
    <row r="888" spans="1:91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</row>
    <row r="889" spans="1:91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</row>
    <row r="890" spans="1:91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</row>
    <row r="891" spans="1: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</row>
    <row r="892" spans="1:91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</row>
    <row r="893" spans="1:91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</row>
    <row r="894" spans="1:91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</row>
    <row r="895" spans="1:91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</row>
    <row r="896" spans="1:91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</row>
    <row r="897" spans="1:91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</row>
    <row r="898" spans="1:91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</row>
    <row r="899" spans="1:91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</row>
    <row r="900" spans="1:91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</row>
    <row r="901" spans="1:9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</row>
    <row r="902" spans="1:91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</row>
    <row r="903" spans="1:91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</row>
    <row r="904" spans="1:91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</row>
    <row r="905" spans="1:91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</row>
    <row r="906" spans="1:91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</row>
    <row r="907" spans="1:91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</row>
    <row r="908" spans="1:91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</row>
    <row r="909" spans="1:91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</row>
    <row r="910" spans="1:91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</row>
    <row r="911" spans="1:9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</row>
    <row r="912" spans="1:91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</row>
    <row r="913" spans="1:91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</row>
    <row r="914" spans="1:91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</row>
    <row r="915" spans="1:91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</row>
    <row r="916" spans="1:91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</row>
    <row r="917" spans="1:91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</row>
    <row r="918" spans="1:91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</row>
    <row r="919" spans="1:91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</row>
    <row r="920" spans="1:91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</row>
    <row r="921" spans="1:9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</row>
    <row r="922" spans="1:91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</row>
    <row r="923" spans="1:91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</row>
    <row r="924" spans="1:91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</row>
    <row r="925" spans="1:91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</row>
    <row r="926" spans="1:91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</row>
    <row r="927" spans="1:91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</row>
    <row r="928" spans="1:91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</row>
    <row r="929" spans="1:91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</row>
    <row r="930" spans="1:91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</row>
    <row r="931" spans="1:9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</row>
    <row r="932" spans="1:91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</row>
    <row r="933" spans="1:91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</row>
    <row r="934" spans="1:91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</row>
    <row r="935" spans="1:91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</row>
    <row r="936" spans="1:91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</row>
    <row r="937" spans="1:91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</row>
    <row r="938" spans="1:91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</row>
    <row r="939" spans="1:91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</row>
    <row r="940" spans="1:91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</row>
    <row r="941" spans="1:9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</row>
    <row r="942" spans="1:91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</row>
    <row r="943" spans="1:91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</row>
    <row r="944" spans="1:91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</row>
    <row r="945" spans="1:91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</row>
    <row r="946" spans="1:91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</row>
    <row r="947" spans="1:91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</row>
    <row r="948" spans="1:91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</row>
    <row r="949" spans="1:91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</row>
    <row r="950" spans="1:91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</row>
    <row r="951" spans="1:9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</row>
    <row r="952" spans="1:91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</row>
    <row r="953" spans="1:91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</row>
    <row r="954" spans="1:91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</row>
    <row r="955" spans="1:91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</row>
    <row r="956" spans="1:91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</row>
    <row r="957" spans="1:91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</row>
    <row r="958" spans="1:91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</row>
    <row r="959" spans="1:91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</row>
    <row r="960" spans="1:91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</row>
    <row r="961" spans="1:9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</row>
    <row r="962" spans="1:91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</row>
    <row r="963" spans="1:91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</row>
    <row r="964" spans="1:91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</row>
    <row r="965" spans="1:91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</row>
    <row r="966" spans="1:91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</row>
    <row r="967" spans="1:91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</row>
    <row r="968" spans="1:91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</row>
    <row r="969" spans="1:91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</row>
    <row r="970" spans="1:91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</row>
    <row r="971" spans="1:9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</row>
    <row r="972" spans="1:91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</row>
    <row r="973" spans="1:91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</row>
    <row r="974" spans="1:91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</row>
    <row r="975" spans="1:91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</row>
    <row r="976" spans="1:91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</row>
    <row r="977" spans="1:91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</row>
    <row r="978" spans="1:91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</row>
    <row r="979" spans="1:91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</row>
    <row r="980" spans="1:91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</row>
    <row r="981" spans="1:9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</row>
    <row r="982" spans="1:91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</row>
    <row r="983" spans="1:91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</row>
    <row r="984" spans="1:91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</row>
    <row r="985" spans="1:91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</row>
    <row r="986" spans="1:91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</row>
    <row r="987" spans="1:91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</row>
    <row r="988" spans="1:91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</row>
    <row r="989" spans="1:91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</row>
    <row r="990" spans="1:91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</row>
    <row r="991" spans="1: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</row>
    <row r="992" spans="1:91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</row>
    <row r="993" spans="1:91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</row>
    <row r="994" spans="1:91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</row>
    <row r="995" spans="1:91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</row>
    <row r="996" spans="1:91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</row>
    <row r="997" spans="1:91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</row>
    <row r="998" spans="1:91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</row>
    <row r="999" spans="1:91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</row>
    <row r="1000" spans="1:91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</row>
  </sheetData>
  <mergeCells count="50">
    <mergeCell ref="AM90:AP90"/>
    <mergeCell ref="AN94:AP94"/>
    <mergeCell ref="AS89:AT91"/>
    <mergeCell ref="AM89:AP89"/>
    <mergeCell ref="W29:AE29"/>
    <mergeCell ref="I92:AF92"/>
    <mergeCell ref="AG92:AM92"/>
    <mergeCell ref="L85:AO85"/>
    <mergeCell ref="AM87:AN87"/>
    <mergeCell ref="AG94:AM94"/>
    <mergeCell ref="D97:H97"/>
    <mergeCell ref="AG95:AM95"/>
    <mergeCell ref="J95:AF95"/>
    <mergeCell ref="AN95:AP95"/>
    <mergeCell ref="AN92:AP92"/>
    <mergeCell ref="D95:H95"/>
    <mergeCell ref="C92:G92"/>
    <mergeCell ref="AG96:AM96"/>
    <mergeCell ref="J97:AF97"/>
    <mergeCell ref="AG97:AM97"/>
    <mergeCell ref="AN96:AP96"/>
    <mergeCell ref="AN97:AP97"/>
    <mergeCell ref="D96:H96"/>
    <mergeCell ref="L30:P30"/>
    <mergeCell ref="L31:P31"/>
    <mergeCell ref="L32:P32"/>
    <mergeCell ref="J96:AF96"/>
    <mergeCell ref="L33:P33"/>
    <mergeCell ref="AK33:AO33"/>
    <mergeCell ref="W28:AE28"/>
    <mergeCell ref="AK26:AO26"/>
    <mergeCell ref="AK28:AO28"/>
    <mergeCell ref="L28:P28"/>
    <mergeCell ref="L29:P29"/>
    <mergeCell ref="AR2:BE2"/>
    <mergeCell ref="BE5:BE34"/>
    <mergeCell ref="X35:AB35"/>
    <mergeCell ref="W31:AE31"/>
    <mergeCell ref="W32:AE32"/>
    <mergeCell ref="W33:AE33"/>
    <mergeCell ref="AK35:AO35"/>
    <mergeCell ref="AK29:AO29"/>
    <mergeCell ref="W30:AE30"/>
    <mergeCell ref="AK30:AO30"/>
    <mergeCell ref="AK31:AO31"/>
    <mergeCell ref="AK32:AO32"/>
    <mergeCell ref="K5:AO5"/>
    <mergeCell ref="K6:AO6"/>
    <mergeCell ref="E14:AJ14"/>
    <mergeCell ref="E23:AN23"/>
  </mergeCells>
  <hyperlinks>
    <hyperlink ref="A95" location="02 - Oprava exteriérového...!C2" display="/" xr:uid="{00000000-0004-0000-0000-000000000000}"/>
    <hyperlink ref="A96" location="03 - Úprava priestorov mú...!C2" display="/" xr:uid="{00000000-0004-0000-0000-000001000000}"/>
    <hyperlink ref="A97" location="04 - Úprava sociálneho za...!C2" display="/" xr:uid="{00000000-0004-0000-0000-000002000000}"/>
  </hyperlinks>
  <pageMargins left="0.39374999999999999" right="0.39374999999999999" top="0.39374999999999999" bottom="0.39374999999999999" header="0" footer="0"/>
  <pageSetup paperSize="9" orientation="portrait" r:id="rId1"/>
  <headerFooter>
    <oddFooter>&amp;CStrana &amp;P 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1000"/>
  <sheetViews>
    <sheetView showGridLines="0" topLeftCell="A109" workbookViewId="0">
      <selection activeCell="J12" sqref="J12"/>
    </sheetView>
  </sheetViews>
  <sheetFormatPr defaultColWidth="16.83203125" defaultRowHeight="15" customHeight="1"/>
  <cols>
    <col min="1" max="1" width="9.6640625" customWidth="1"/>
    <col min="2" max="2" width="2" customWidth="1"/>
    <col min="3" max="3" width="4.83203125" customWidth="1"/>
    <col min="4" max="4" width="5" customWidth="1"/>
    <col min="5" max="5" width="20" customWidth="1"/>
    <col min="6" max="6" width="59.33203125" customWidth="1"/>
    <col min="7" max="7" width="8.1640625" customWidth="1"/>
    <col min="8" max="8" width="13.33203125" customWidth="1"/>
    <col min="9" max="10" width="23.5" customWidth="1"/>
    <col min="11" max="11" width="23.5" hidden="1" customWidth="1"/>
    <col min="12" max="12" width="10.83203125" customWidth="1"/>
    <col min="13" max="13" width="12.6640625" hidden="1" customWidth="1"/>
    <col min="14" max="14" width="10.83203125" hidden="1" customWidth="1"/>
    <col min="15" max="20" width="16.5" hidden="1" customWidth="1"/>
    <col min="21" max="21" width="19" hidden="1" customWidth="1"/>
    <col min="22" max="22" width="14.33203125" customWidth="1"/>
    <col min="23" max="23" width="19" customWidth="1"/>
    <col min="24" max="24" width="14.33203125" customWidth="1"/>
    <col min="25" max="25" width="17.5" customWidth="1"/>
    <col min="26" max="26" width="12.83203125" customWidth="1"/>
    <col min="27" max="27" width="17.5" customWidth="1"/>
    <col min="28" max="28" width="19" customWidth="1"/>
    <col min="29" max="29" width="12.83203125" customWidth="1"/>
    <col min="30" max="30" width="17.5" customWidth="1"/>
    <col min="31" max="31" width="19" customWidth="1"/>
    <col min="32" max="43" width="10.1640625" customWidth="1"/>
    <col min="44" max="65" width="10.83203125" hidden="1" customWidth="1"/>
  </cols>
  <sheetData>
    <row r="1" spans="1:65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3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2" t="s">
        <v>3</v>
      </c>
      <c r="M2" s="193"/>
      <c r="N2" s="193"/>
      <c r="O2" s="193"/>
      <c r="P2" s="193"/>
      <c r="Q2" s="193"/>
      <c r="R2" s="193"/>
      <c r="S2" s="193"/>
      <c r="T2" s="193"/>
      <c r="U2" s="193"/>
      <c r="V2" s="19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 t="s">
        <v>6</v>
      </c>
      <c r="AU2" s="1"/>
      <c r="AV2" s="1"/>
      <c r="AW2" s="1"/>
      <c r="AX2" s="1"/>
      <c r="AY2" s="1"/>
      <c r="AZ2" s="4" t="s">
        <v>7</v>
      </c>
      <c r="BA2" s="4" t="s">
        <v>1</v>
      </c>
      <c r="BB2" s="4" t="s">
        <v>1</v>
      </c>
      <c r="BC2" s="4" t="s">
        <v>9</v>
      </c>
      <c r="BD2" s="4" t="s">
        <v>10</v>
      </c>
      <c r="BE2" s="1"/>
      <c r="BF2" s="1"/>
      <c r="BG2" s="1"/>
      <c r="BH2" s="1"/>
      <c r="BI2" s="1"/>
      <c r="BJ2" s="1"/>
      <c r="BK2" s="1"/>
      <c r="BL2" s="1"/>
      <c r="BM2" s="1"/>
    </row>
    <row r="3" spans="1:65" ht="6.75" customHeight="1">
      <c r="A3" s="1"/>
      <c r="B3" s="5"/>
      <c r="C3" s="6"/>
      <c r="D3" s="6"/>
      <c r="E3" s="6"/>
      <c r="F3" s="6"/>
      <c r="G3" s="6"/>
      <c r="H3" s="6"/>
      <c r="I3" s="6"/>
      <c r="J3" s="6"/>
      <c r="K3" s="6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3" t="s">
        <v>15</v>
      </c>
      <c r="AU3" s="1"/>
      <c r="AV3" s="1"/>
      <c r="AW3" s="1"/>
      <c r="AX3" s="1"/>
      <c r="AY3" s="1"/>
      <c r="AZ3" s="4" t="s">
        <v>16</v>
      </c>
      <c r="BA3" s="4" t="s">
        <v>1</v>
      </c>
      <c r="BB3" s="4" t="s">
        <v>1</v>
      </c>
      <c r="BC3" s="4" t="s">
        <v>17</v>
      </c>
      <c r="BD3" s="4" t="s">
        <v>10</v>
      </c>
      <c r="BE3" s="1"/>
      <c r="BF3" s="1"/>
      <c r="BG3" s="1"/>
      <c r="BH3" s="1"/>
      <c r="BI3" s="1"/>
      <c r="BJ3" s="1"/>
      <c r="BK3" s="1"/>
      <c r="BL3" s="1"/>
      <c r="BM3" s="1"/>
    </row>
    <row r="4" spans="1:65" ht="24.75" customHeight="1">
      <c r="A4" s="1"/>
      <c r="B4" s="7"/>
      <c r="C4" s="1"/>
      <c r="D4" s="8" t="s">
        <v>19</v>
      </c>
      <c r="E4" s="1"/>
      <c r="F4" s="1"/>
      <c r="G4" s="1"/>
      <c r="H4" s="1"/>
      <c r="I4" s="1"/>
      <c r="J4" s="1"/>
      <c r="K4" s="1"/>
      <c r="L4" s="7"/>
      <c r="M4" s="9" t="s">
        <v>21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3" t="s">
        <v>4</v>
      </c>
      <c r="AU4" s="1"/>
      <c r="AV4" s="1"/>
      <c r="AW4" s="1"/>
      <c r="AX4" s="1"/>
      <c r="AY4" s="1"/>
      <c r="AZ4" s="4" t="s">
        <v>23</v>
      </c>
      <c r="BA4" s="4" t="s">
        <v>1</v>
      </c>
      <c r="BB4" s="4" t="s">
        <v>1</v>
      </c>
      <c r="BC4" s="4" t="s">
        <v>24</v>
      </c>
      <c r="BD4" s="4" t="s">
        <v>10</v>
      </c>
      <c r="BE4" s="1"/>
      <c r="BF4" s="1"/>
      <c r="BG4" s="1"/>
      <c r="BH4" s="1"/>
      <c r="BI4" s="1"/>
      <c r="BJ4" s="1"/>
      <c r="BK4" s="1"/>
      <c r="BL4" s="1"/>
      <c r="BM4" s="1"/>
    </row>
    <row r="5" spans="1:65" ht="6.75" customHeight="1">
      <c r="A5" s="1"/>
      <c r="B5" s="7"/>
      <c r="C5" s="1"/>
      <c r="D5" s="1"/>
      <c r="E5" s="1"/>
      <c r="F5" s="1"/>
      <c r="G5" s="1"/>
      <c r="H5" s="1"/>
      <c r="I5" s="1"/>
      <c r="J5" s="1"/>
      <c r="K5" s="1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12" customHeight="1">
      <c r="A6" s="1"/>
      <c r="B6" s="7"/>
      <c r="C6" s="1"/>
      <c r="D6" s="12" t="s">
        <v>29</v>
      </c>
      <c r="E6" s="1"/>
      <c r="F6" s="1"/>
      <c r="G6" s="1"/>
      <c r="H6" s="1"/>
      <c r="I6" s="1"/>
      <c r="J6" s="1"/>
      <c r="K6" s="1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16.5" customHeight="1">
      <c r="A7" s="1"/>
      <c r="B7" s="7"/>
      <c r="C7" s="1"/>
      <c r="D7" s="1"/>
      <c r="E7" s="225" t="str">
        <f>'Rekapitulácia stavby'!K6</f>
        <v>SPŠ elektrotechnická Hálová, Petržalka</v>
      </c>
      <c r="F7" s="196"/>
      <c r="G7" s="196"/>
      <c r="H7" s="196"/>
      <c r="I7" s="1"/>
      <c r="J7" s="1"/>
      <c r="K7" s="1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12" customHeight="1">
      <c r="A8" s="16"/>
      <c r="B8" s="17"/>
      <c r="C8" s="16"/>
      <c r="D8" s="12" t="s">
        <v>38</v>
      </c>
      <c r="E8" s="16"/>
      <c r="F8" s="16"/>
      <c r="G8" s="16"/>
      <c r="H8" s="16"/>
      <c r="I8" s="16"/>
      <c r="J8" s="16"/>
      <c r="K8" s="16"/>
      <c r="L8" s="17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</row>
    <row r="9" spans="1:65" ht="16.5" customHeight="1">
      <c r="A9" s="16"/>
      <c r="B9" s="17"/>
      <c r="C9" s="16"/>
      <c r="D9" s="16"/>
      <c r="E9" s="221" t="s">
        <v>42</v>
      </c>
      <c r="F9" s="196"/>
      <c r="G9" s="196"/>
      <c r="H9" s="196"/>
      <c r="I9" s="16"/>
      <c r="J9" s="16"/>
      <c r="K9" s="16"/>
      <c r="L9" s="1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</row>
    <row r="10" spans="1:65" ht="14.25" customHeight="1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</row>
    <row r="11" spans="1:65" ht="12" customHeight="1">
      <c r="A11" s="16"/>
      <c r="B11" s="17"/>
      <c r="C11" s="16"/>
      <c r="D11" s="12" t="s">
        <v>41</v>
      </c>
      <c r="E11" s="16"/>
      <c r="F11" s="14" t="s">
        <v>1</v>
      </c>
      <c r="G11" s="16"/>
      <c r="H11" s="16"/>
      <c r="I11" s="12" t="s">
        <v>43</v>
      </c>
      <c r="J11" s="14" t="s">
        <v>1</v>
      </c>
      <c r="K11" s="16"/>
      <c r="L11" s="17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</row>
    <row r="12" spans="1:65" ht="12" customHeight="1">
      <c r="A12" s="16"/>
      <c r="B12" s="17"/>
      <c r="C12" s="16"/>
      <c r="D12" s="12" t="s">
        <v>47</v>
      </c>
      <c r="E12" s="16"/>
      <c r="F12" s="14" t="s">
        <v>48</v>
      </c>
      <c r="G12" s="16"/>
      <c r="H12" s="16"/>
      <c r="I12" s="12" t="s">
        <v>49</v>
      </c>
      <c r="J12" s="19"/>
      <c r="K12" s="16"/>
      <c r="L12" s="17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</row>
    <row r="13" spans="1:65" ht="10.5" customHeight="1">
      <c r="A13" s="16"/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ht="12" customHeight="1">
      <c r="A14" s="16"/>
      <c r="B14" s="17"/>
      <c r="C14" s="16"/>
      <c r="D14" s="12" t="s">
        <v>54</v>
      </c>
      <c r="E14" s="16"/>
      <c r="F14" s="16"/>
      <c r="G14" s="16"/>
      <c r="H14" s="16"/>
      <c r="I14" s="12" t="s">
        <v>55</v>
      </c>
      <c r="J14" s="14" t="str">
        <f>IF('Rekapitulácia stavby'!AN10="","",'Rekapitulácia stavby'!AN10)</f>
        <v/>
      </c>
      <c r="K14" s="16"/>
      <c r="L14" s="1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</row>
    <row r="15" spans="1:65" ht="18" customHeight="1">
      <c r="A15" s="16"/>
      <c r="B15" s="17"/>
      <c r="C15" s="16"/>
      <c r="D15" s="16"/>
      <c r="E15" s="14" t="str">
        <f>IF('Rekapitulácia stavby'!E11="","",'Rekapitulácia stavby'!E11)</f>
        <v xml:space="preserve"> </v>
      </c>
      <c r="F15" s="16"/>
      <c r="G15" s="16"/>
      <c r="H15" s="16"/>
      <c r="I15" s="12" t="s">
        <v>58</v>
      </c>
      <c r="J15" s="14" t="str">
        <f>IF('Rekapitulácia stavby'!AN11="","",'Rekapitulácia stavby'!AN11)</f>
        <v/>
      </c>
      <c r="K15" s="16"/>
      <c r="L15" s="1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</row>
    <row r="16" spans="1:65" ht="6.75" customHeight="1">
      <c r="A16" s="16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</row>
    <row r="17" spans="1:65" ht="12" customHeight="1">
      <c r="A17" s="16"/>
      <c r="B17" s="17"/>
      <c r="C17" s="16"/>
      <c r="D17" s="12" t="s">
        <v>61</v>
      </c>
      <c r="E17" s="16"/>
      <c r="F17" s="16"/>
      <c r="G17" s="16"/>
      <c r="H17" s="16"/>
      <c r="I17" s="12" t="s">
        <v>55</v>
      </c>
      <c r="J17" s="20" t="str">
        <f>'Rekapitulácia stavby'!AN13</f>
        <v>Vyplň údaj</v>
      </c>
      <c r="K17" s="16"/>
      <c r="L17" s="1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</row>
    <row r="18" spans="1:65" ht="18" customHeight="1">
      <c r="A18" s="16"/>
      <c r="B18" s="17"/>
      <c r="C18" s="16"/>
      <c r="D18" s="16"/>
      <c r="E18" s="205" t="str">
        <f>'Rekapitulácia stavby'!E14</f>
        <v>Vyplň údaj</v>
      </c>
      <c r="F18" s="193"/>
      <c r="G18" s="193"/>
      <c r="H18" s="194"/>
      <c r="I18" s="12" t="s">
        <v>58</v>
      </c>
      <c r="J18" s="20" t="str">
        <f>'Rekapitulácia stavby'!AN14</f>
        <v>Vyplň údaj</v>
      </c>
      <c r="K18" s="16"/>
      <c r="L18" s="17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</row>
    <row r="19" spans="1:65" ht="6.75" customHeight="1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</row>
    <row r="20" spans="1:65" ht="12" customHeight="1">
      <c r="A20" s="16"/>
      <c r="B20" s="17"/>
      <c r="C20" s="16"/>
      <c r="D20" s="12" t="s">
        <v>63</v>
      </c>
      <c r="E20" s="16"/>
      <c r="F20" s="16"/>
      <c r="G20" s="16"/>
      <c r="H20" s="16"/>
      <c r="I20" s="12" t="s">
        <v>55</v>
      </c>
      <c r="J20" s="14" t="str">
        <f>IF('Rekapitulácia stavby'!AN16="","",'Rekapitulácia stavby'!AN16)</f>
        <v/>
      </c>
      <c r="K20" s="16"/>
      <c r="L20" s="17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</row>
    <row r="21" spans="1:65" ht="18" customHeight="1">
      <c r="A21" s="16"/>
      <c r="B21" s="17"/>
      <c r="C21" s="16"/>
      <c r="D21" s="16"/>
      <c r="E21" s="14" t="str">
        <f>IF('Rekapitulácia stavby'!E17="","",'Rekapitulácia stavby'!E17)</f>
        <v xml:space="preserve"> </v>
      </c>
      <c r="F21" s="16"/>
      <c r="G21" s="16"/>
      <c r="H21" s="16"/>
      <c r="I21" s="12" t="s">
        <v>58</v>
      </c>
      <c r="J21" s="14" t="str">
        <f>IF('Rekapitulácia stavby'!AN17="","",'Rekapitulácia stavby'!AN17)</f>
        <v/>
      </c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</row>
    <row r="22" spans="1:65" ht="6.75" customHeight="1">
      <c r="A22" s="16"/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</row>
    <row r="23" spans="1:65" ht="12" customHeight="1">
      <c r="A23" s="16"/>
      <c r="B23" s="17"/>
      <c r="C23" s="16"/>
      <c r="D23" s="12" t="s">
        <v>65</v>
      </c>
      <c r="E23" s="16"/>
      <c r="F23" s="16"/>
      <c r="G23" s="16"/>
      <c r="H23" s="16"/>
      <c r="I23" s="12" t="s">
        <v>55</v>
      </c>
      <c r="J23" s="14" t="s">
        <v>1</v>
      </c>
      <c r="K23" s="16"/>
      <c r="L23" s="17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</row>
    <row r="24" spans="1:65" ht="18" customHeight="1">
      <c r="A24" s="16"/>
      <c r="B24" s="17"/>
      <c r="C24" s="16"/>
      <c r="D24" s="16"/>
      <c r="E24" s="14"/>
      <c r="F24" s="16"/>
      <c r="G24" s="16"/>
      <c r="H24" s="16"/>
      <c r="I24" s="12" t="s">
        <v>58</v>
      </c>
      <c r="J24" s="14" t="s">
        <v>1</v>
      </c>
      <c r="K24" s="16"/>
      <c r="L24" s="17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</row>
    <row r="25" spans="1:65" ht="6.75" customHeight="1">
      <c r="A25" s="1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</row>
    <row r="26" spans="1:65" ht="12" customHeight="1">
      <c r="A26" s="16"/>
      <c r="B26" s="17"/>
      <c r="C26" s="16"/>
      <c r="D26" s="12" t="s">
        <v>66</v>
      </c>
      <c r="E26" s="16"/>
      <c r="F26" s="16"/>
      <c r="G26" s="16"/>
      <c r="H26" s="16"/>
      <c r="I26" s="16"/>
      <c r="J26" s="16"/>
      <c r="K26" s="16"/>
      <c r="L26" s="17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16.5" customHeight="1">
      <c r="A27" s="21"/>
      <c r="B27" s="22"/>
      <c r="C27" s="21"/>
      <c r="D27" s="21"/>
      <c r="E27" s="206" t="s">
        <v>1</v>
      </c>
      <c r="F27" s="196"/>
      <c r="G27" s="196"/>
      <c r="H27" s="196"/>
      <c r="I27" s="21"/>
      <c r="J27" s="21"/>
      <c r="K27" s="21"/>
      <c r="L27" s="22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</row>
    <row r="28" spans="1:65" ht="6.75" customHeight="1">
      <c r="A28" s="16"/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</row>
    <row r="29" spans="1:65" ht="6.75" customHeight="1">
      <c r="A29" s="16"/>
      <c r="B29" s="17"/>
      <c r="C29" s="16"/>
      <c r="D29" s="24"/>
      <c r="E29" s="24"/>
      <c r="F29" s="24"/>
      <c r="G29" s="24"/>
      <c r="H29" s="24"/>
      <c r="I29" s="24"/>
      <c r="J29" s="24"/>
      <c r="K29" s="24"/>
      <c r="L29" s="17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4.25" customHeight="1">
      <c r="A30" s="16"/>
      <c r="B30" s="17"/>
      <c r="C30" s="16"/>
      <c r="D30" s="14" t="s">
        <v>67</v>
      </c>
      <c r="E30" s="16"/>
      <c r="F30" s="16"/>
      <c r="G30" s="16"/>
      <c r="H30" s="16"/>
      <c r="I30" s="16"/>
      <c r="J30" s="25">
        <f>J96</f>
        <v>0</v>
      </c>
      <c r="K30" s="16"/>
      <c r="L30" s="17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14.25" customHeight="1">
      <c r="A31" s="16"/>
      <c r="B31" s="17"/>
      <c r="C31" s="16"/>
      <c r="D31" s="27" t="s">
        <v>68</v>
      </c>
      <c r="E31" s="16"/>
      <c r="F31" s="16"/>
      <c r="G31" s="16"/>
      <c r="H31" s="16"/>
      <c r="I31" s="16"/>
      <c r="J31" s="25">
        <f>J106</f>
        <v>0</v>
      </c>
      <c r="K31" s="16"/>
      <c r="L31" s="17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24.75" customHeight="1">
      <c r="A32" s="16"/>
      <c r="B32" s="17"/>
      <c r="C32" s="16"/>
      <c r="D32" s="30" t="s">
        <v>69</v>
      </c>
      <c r="E32" s="16"/>
      <c r="F32" s="16"/>
      <c r="G32" s="16"/>
      <c r="H32" s="16"/>
      <c r="I32" s="16"/>
      <c r="J32" s="31">
        <f>ROUND(J30 + J31, 2)</f>
        <v>0</v>
      </c>
      <c r="K32" s="16"/>
      <c r="L32" s="17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65" ht="6.75" customHeight="1">
      <c r="A33" s="16"/>
      <c r="B33" s="17"/>
      <c r="C33" s="16"/>
      <c r="D33" s="24"/>
      <c r="E33" s="24"/>
      <c r="F33" s="24"/>
      <c r="G33" s="24"/>
      <c r="H33" s="24"/>
      <c r="I33" s="24"/>
      <c r="J33" s="24"/>
      <c r="K33" s="24"/>
      <c r="L33" s="17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1:65" ht="14.25" customHeight="1">
      <c r="A34" s="16"/>
      <c r="B34" s="17"/>
      <c r="C34" s="16"/>
      <c r="D34" s="16"/>
      <c r="E34" s="16"/>
      <c r="F34" s="32" t="s">
        <v>70</v>
      </c>
      <c r="G34" s="16"/>
      <c r="H34" s="16"/>
      <c r="I34" s="32" t="s">
        <v>71</v>
      </c>
      <c r="J34" s="32" t="s">
        <v>72</v>
      </c>
      <c r="K34" s="16"/>
      <c r="L34" s="17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</row>
    <row r="35" spans="1:65" ht="14.25" customHeight="1">
      <c r="A35" s="16"/>
      <c r="B35" s="17"/>
      <c r="C35" s="16"/>
      <c r="D35" s="33" t="s">
        <v>73</v>
      </c>
      <c r="E35" s="12" t="s">
        <v>74</v>
      </c>
      <c r="F35" s="34">
        <f>ROUND((SUM(BE106:BE113) + SUM(BE133:BE189)),  2)</f>
        <v>0</v>
      </c>
      <c r="G35" s="16"/>
      <c r="H35" s="16"/>
      <c r="I35" s="36">
        <v>0.2</v>
      </c>
      <c r="J35" s="34">
        <f>ROUND(((SUM(BE106:BE113) + SUM(BE133:BE189))*I35),  2)</f>
        <v>0</v>
      </c>
      <c r="K35" s="16"/>
      <c r="L35" s="17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</row>
    <row r="36" spans="1:65" ht="14.25" customHeight="1">
      <c r="A36" s="16"/>
      <c r="B36" s="17"/>
      <c r="C36" s="16"/>
      <c r="D36" s="16"/>
      <c r="E36" s="12" t="s">
        <v>75</v>
      </c>
      <c r="F36" s="34">
        <f>ROUND((SUM(BF106:BF113) + SUM(BF133:BF189)),  2)</f>
        <v>0</v>
      </c>
      <c r="G36" s="16"/>
      <c r="H36" s="16"/>
      <c r="I36" s="36">
        <v>0.2</v>
      </c>
      <c r="J36" s="34">
        <f>ROUND(((SUM(BF106:BF113) + SUM(BF133:BF189))*I36),  2)</f>
        <v>0</v>
      </c>
      <c r="K36" s="16"/>
      <c r="L36" s="17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</row>
    <row r="37" spans="1:65" ht="14.25" hidden="1" customHeight="1">
      <c r="A37" s="16"/>
      <c r="B37" s="17"/>
      <c r="C37" s="16"/>
      <c r="D37" s="16"/>
      <c r="E37" s="12" t="s">
        <v>76</v>
      </c>
      <c r="F37" s="34">
        <f>ROUND((SUM(BG106:BG113) + SUM(BG133:BG189)),  2)</f>
        <v>0</v>
      </c>
      <c r="G37" s="16"/>
      <c r="H37" s="16"/>
      <c r="I37" s="36">
        <v>0.2</v>
      </c>
      <c r="J37" s="34">
        <f t="shared" ref="J37:J39" si="0">0</f>
        <v>0</v>
      </c>
      <c r="K37" s="16"/>
      <c r="L37" s="17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</row>
    <row r="38" spans="1:65" ht="14.25" hidden="1" customHeight="1">
      <c r="A38" s="16"/>
      <c r="B38" s="17"/>
      <c r="C38" s="16"/>
      <c r="D38" s="16"/>
      <c r="E38" s="12" t="s">
        <v>77</v>
      </c>
      <c r="F38" s="34">
        <f>ROUND((SUM(BH106:BH113) + SUM(BH133:BH189)),  2)</f>
        <v>0</v>
      </c>
      <c r="G38" s="16"/>
      <c r="H38" s="16"/>
      <c r="I38" s="36">
        <v>0.2</v>
      </c>
      <c r="J38" s="34">
        <f t="shared" si="0"/>
        <v>0</v>
      </c>
      <c r="K38" s="16"/>
      <c r="L38" s="17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</row>
    <row r="39" spans="1:65" ht="14.25" hidden="1" customHeight="1">
      <c r="A39" s="16"/>
      <c r="B39" s="17"/>
      <c r="C39" s="16"/>
      <c r="D39" s="16"/>
      <c r="E39" s="12" t="s">
        <v>78</v>
      </c>
      <c r="F39" s="34">
        <f>ROUND((SUM(BI106:BI113) + SUM(BI133:BI189)),  2)</f>
        <v>0</v>
      </c>
      <c r="G39" s="16"/>
      <c r="H39" s="16"/>
      <c r="I39" s="36">
        <v>0</v>
      </c>
      <c r="J39" s="34">
        <f t="shared" si="0"/>
        <v>0</v>
      </c>
      <c r="K39" s="16"/>
      <c r="L39" s="17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</row>
    <row r="40" spans="1:65" ht="6.75" customHeight="1">
      <c r="A40" s="16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</row>
    <row r="41" spans="1:65" ht="24.75" customHeight="1">
      <c r="A41" s="16"/>
      <c r="B41" s="17"/>
      <c r="C41" s="38"/>
      <c r="D41" s="39" t="s">
        <v>79</v>
      </c>
      <c r="E41" s="40"/>
      <c r="F41" s="40"/>
      <c r="G41" s="42" t="s">
        <v>80</v>
      </c>
      <c r="H41" s="44" t="s">
        <v>81</v>
      </c>
      <c r="I41" s="40"/>
      <c r="J41" s="46">
        <f>SUM(J32:J39)</f>
        <v>0</v>
      </c>
      <c r="K41" s="47"/>
      <c r="L41" s="17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</row>
    <row r="42" spans="1:65" ht="14.25" customHeight="1">
      <c r="A42" s="16"/>
      <c r="B42" s="17"/>
      <c r="C42" s="16"/>
      <c r="D42" s="16"/>
      <c r="E42" s="16"/>
      <c r="F42" s="16"/>
      <c r="G42" s="16"/>
      <c r="H42" s="16"/>
      <c r="I42" s="16"/>
      <c r="J42" s="16"/>
      <c r="K42" s="16"/>
      <c r="L42" s="17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</row>
    <row r="43" spans="1:65" ht="14.25" customHeight="1">
      <c r="A43" s="1"/>
      <c r="B43" s="7"/>
      <c r="C43" s="1"/>
      <c r="D43" s="1"/>
      <c r="E43" s="1"/>
      <c r="F43" s="1"/>
      <c r="G43" s="1"/>
      <c r="H43" s="1"/>
      <c r="I43" s="1"/>
      <c r="J43" s="1"/>
      <c r="K43" s="1"/>
      <c r="L43" s="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ht="14.25" customHeight="1">
      <c r="A44" s="1"/>
      <c r="B44" s="7"/>
      <c r="C44" s="1"/>
      <c r="D44" s="1"/>
      <c r="E44" s="1"/>
      <c r="F44" s="1"/>
      <c r="G44" s="1"/>
      <c r="H44" s="1"/>
      <c r="I44" s="1"/>
      <c r="J44" s="1"/>
      <c r="K44" s="1"/>
      <c r="L44" s="7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ht="14.25" customHeight="1">
      <c r="A45" s="1"/>
      <c r="B45" s="7"/>
      <c r="C45" s="1"/>
      <c r="D45" s="1"/>
      <c r="E45" s="1"/>
      <c r="F45" s="1"/>
      <c r="G45" s="1"/>
      <c r="H45" s="1"/>
      <c r="I45" s="1"/>
      <c r="J45" s="1"/>
      <c r="K45" s="1"/>
      <c r="L45" s="7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14.25" customHeight="1">
      <c r="A46" s="1"/>
      <c r="B46" s="7"/>
      <c r="C46" s="1"/>
      <c r="D46" s="1"/>
      <c r="E46" s="1"/>
      <c r="F46" s="1"/>
      <c r="G46" s="1"/>
      <c r="H46" s="1"/>
      <c r="I46" s="1"/>
      <c r="J46" s="1"/>
      <c r="K46" s="1"/>
      <c r="L46" s="7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14.25" customHeight="1">
      <c r="A47" s="1"/>
      <c r="B47" s="7"/>
      <c r="C47" s="1"/>
      <c r="D47" s="1"/>
      <c r="E47" s="1"/>
      <c r="F47" s="1"/>
      <c r="G47" s="1"/>
      <c r="H47" s="1"/>
      <c r="I47" s="1"/>
      <c r="J47" s="1"/>
      <c r="K47" s="1"/>
      <c r="L47" s="7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ht="14.25" customHeight="1">
      <c r="A48" s="1"/>
      <c r="B48" s="7"/>
      <c r="C48" s="1"/>
      <c r="D48" s="1"/>
      <c r="E48" s="1"/>
      <c r="F48" s="1"/>
      <c r="G48" s="1"/>
      <c r="H48" s="1"/>
      <c r="I48" s="1"/>
      <c r="J48" s="1"/>
      <c r="K48" s="1"/>
      <c r="L48" s="7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14.25" customHeight="1">
      <c r="A49" s="1"/>
      <c r="B49" s="7"/>
      <c r="C49" s="1"/>
      <c r="D49" s="1"/>
      <c r="E49" s="1"/>
      <c r="F49" s="1"/>
      <c r="G49" s="1"/>
      <c r="H49" s="1"/>
      <c r="I49" s="1"/>
      <c r="J49" s="1"/>
      <c r="K49" s="1"/>
      <c r="L49" s="7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14.25" customHeight="1">
      <c r="A50" s="16"/>
      <c r="B50" s="17"/>
      <c r="C50" s="16"/>
      <c r="D50" s="49" t="s">
        <v>82</v>
      </c>
      <c r="E50" s="50"/>
      <c r="F50" s="50"/>
      <c r="G50" s="49" t="s">
        <v>83</v>
      </c>
      <c r="H50" s="50"/>
      <c r="I50" s="50"/>
      <c r="J50" s="50"/>
      <c r="K50" s="50"/>
      <c r="L50" s="17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</row>
    <row r="51" spans="1:65" ht="14.25" customHeight="1">
      <c r="A51" s="1"/>
      <c r="B51" s="7"/>
      <c r="C51" s="1"/>
      <c r="D51" s="1"/>
      <c r="E51" s="1"/>
      <c r="F51" s="1"/>
      <c r="G51" s="1"/>
      <c r="H51" s="1"/>
      <c r="I51" s="1"/>
      <c r="J51" s="1"/>
      <c r="K51" s="1"/>
      <c r="L51" s="7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14.25" customHeight="1">
      <c r="A52" s="1"/>
      <c r="B52" s="7"/>
      <c r="C52" s="1"/>
      <c r="D52" s="1"/>
      <c r="E52" s="1"/>
      <c r="F52" s="1"/>
      <c r="G52" s="1"/>
      <c r="H52" s="1"/>
      <c r="I52" s="1"/>
      <c r="J52" s="1"/>
      <c r="K52" s="1"/>
      <c r="L52" s="7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14.25" customHeight="1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  <c r="L53" s="7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14.25" customHeight="1">
      <c r="A54" s="1"/>
      <c r="B54" s="7"/>
      <c r="C54" s="1"/>
      <c r="D54" s="1"/>
      <c r="E54" s="1"/>
      <c r="F54" s="1"/>
      <c r="G54" s="1"/>
      <c r="H54" s="1"/>
      <c r="I54" s="1"/>
      <c r="J54" s="1"/>
      <c r="K54" s="1"/>
      <c r="L54" s="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14.25" customHeight="1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  <c r="L55" s="7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14.25" customHeight="1">
      <c r="A56" s="1"/>
      <c r="B56" s="7"/>
      <c r="C56" s="1"/>
      <c r="D56" s="1"/>
      <c r="E56" s="1"/>
      <c r="F56" s="1"/>
      <c r="G56" s="1"/>
      <c r="H56" s="1"/>
      <c r="I56" s="1"/>
      <c r="J56" s="1"/>
      <c r="K56" s="1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14.25" customHeight="1">
      <c r="A57" s="1"/>
      <c r="B57" s="7"/>
      <c r="C57" s="1"/>
      <c r="D57" s="1"/>
      <c r="E57" s="1"/>
      <c r="F57" s="1"/>
      <c r="G57" s="1"/>
      <c r="H57" s="1"/>
      <c r="I57" s="1"/>
      <c r="J57" s="1"/>
      <c r="K57" s="1"/>
      <c r="L57" s="7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14.25" customHeight="1">
      <c r="A58" s="1"/>
      <c r="B58" s="7"/>
      <c r="C58" s="1"/>
      <c r="D58" s="1"/>
      <c r="E58" s="1"/>
      <c r="F58" s="1"/>
      <c r="G58" s="1"/>
      <c r="H58" s="1"/>
      <c r="I58" s="1"/>
      <c r="J58" s="1"/>
      <c r="K58" s="1"/>
      <c r="L58" s="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14.25" customHeight="1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7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14.25" customHeight="1">
      <c r="A60" s="1"/>
      <c r="B60" s="7"/>
      <c r="C60" s="1"/>
      <c r="D60" s="1"/>
      <c r="E60" s="1"/>
      <c r="F60" s="1"/>
      <c r="G60" s="1"/>
      <c r="H60" s="1"/>
      <c r="I60" s="1"/>
      <c r="J60" s="1"/>
      <c r="K60" s="1"/>
      <c r="L60" s="7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ht="14.25" customHeight="1">
      <c r="A61" s="16"/>
      <c r="B61" s="17"/>
      <c r="C61" s="16"/>
      <c r="D61" s="51" t="s">
        <v>84</v>
      </c>
      <c r="E61" s="29"/>
      <c r="F61" s="52" t="s">
        <v>85</v>
      </c>
      <c r="G61" s="51" t="s">
        <v>84</v>
      </c>
      <c r="H61" s="29"/>
      <c r="I61" s="29"/>
      <c r="J61" s="53" t="s">
        <v>85</v>
      </c>
      <c r="K61" s="29"/>
      <c r="L61" s="17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</row>
    <row r="62" spans="1:65" ht="14.25" customHeight="1">
      <c r="A62" s="1"/>
      <c r="B62" s="7"/>
      <c r="C62" s="1"/>
      <c r="D62" s="1"/>
      <c r="E62" s="1"/>
      <c r="F62" s="1"/>
      <c r="G62" s="1"/>
      <c r="H62" s="1"/>
      <c r="I62" s="1"/>
      <c r="J62" s="1"/>
      <c r="K62" s="1"/>
      <c r="L62" s="7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ht="14.25" customHeight="1">
      <c r="A63" s="1"/>
      <c r="B63" s="7"/>
      <c r="C63" s="1"/>
      <c r="D63" s="1"/>
      <c r="E63" s="1"/>
      <c r="F63" s="1"/>
      <c r="G63" s="1"/>
      <c r="H63" s="1"/>
      <c r="I63" s="1"/>
      <c r="J63" s="1"/>
      <c r="K63" s="1"/>
      <c r="L63" s="7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ht="14.25" customHeight="1">
      <c r="A64" s="1"/>
      <c r="B64" s="7"/>
      <c r="C64" s="1"/>
      <c r="D64" s="1"/>
      <c r="E64" s="1"/>
      <c r="F64" s="1"/>
      <c r="G64" s="1"/>
      <c r="H64" s="1"/>
      <c r="I64" s="1"/>
      <c r="J64" s="1"/>
      <c r="K64" s="1"/>
      <c r="L64" s="7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ht="14.25" customHeight="1">
      <c r="A65" s="16"/>
      <c r="B65" s="17"/>
      <c r="C65" s="16"/>
      <c r="D65" s="49" t="s">
        <v>86</v>
      </c>
      <c r="E65" s="50"/>
      <c r="F65" s="50"/>
      <c r="G65" s="49" t="s">
        <v>87</v>
      </c>
      <c r="H65" s="50"/>
      <c r="I65" s="50"/>
      <c r="J65" s="50"/>
      <c r="K65" s="50"/>
      <c r="L65" s="17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</row>
    <row r="66" spans="1:65" ht="14.25" customHeight="1">
      <c r="A66" s="1"/>
      <c r="B66" s="7"/>
      <c r="C66" s="1"/>
      <c r="D66" s="1"/>
      <c r="E66" s="1"/>
      <c r="F66" s="1"/>
      <c r="G66" s="1"/>
      <c r="H66" s="1"/>
      <c r="I66" s="1"/>
      <c r="J66" s="1"/>
      <c r="K66" s="1"/>
      <c r="L66" s="7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14.25" customHeight="1">
      <c r="A67" s="1"/>
      <c r="B67" s="7"/>
      <c r="C67" s="1"/>
      <c r="D67" s="1"/>
      <c r="E67" s="1"/>
      <c r="F67" s="1"/>
      <c r="G67" s="1"/>
      <c r="H67" s="1"/>
      <c r="I67" s="1"/>
      <c r="J67" s="1"/>
      <c r="K67" s="1"/>
      <c r="L67" s="7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14.25" customHeight="1">
      <c r="A68" s="1"/>
      <c r="B68" s="7"/>
      <c r="C68" s="1"/>
      <c r="D68" s="1"/>
      <c r="E68" s="1"/>
      <c r="F68" s="1"/>
      <c r="G68" s="1"/>
      <c r="H68" s="1"/>
      <c r="I68" s="1"/>
      <c r="J68" s="1"/>
      <c r="K68" s="1"/>
      <c r="L68" s="7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14.25" customHeight="1">
      <c r="A69" s="1"/>
      <c r="B69" s="7"/>
      <c r="C69" s="1"/>
      <c r="D69" s="1"/>
      <c r="E69" s="1"/>
      <c r="F69" s="1"/>
      <c r="G69" s="1"/>
      <c r="H69" s="1"/>
      <c r="I69" s="1"/>
      <c r="J69" s="1"/>
      <c r="K69" s="1"/>
      <c r="L69" s="7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ht="14.25" customHeight="1">
      <c r="A70" s="1"/>
      <c r="B70" s="7"/>
      <c r="C70" s="1"/>
      <c r="D70" s="1"/>
      <c r="E70" s="1"/>
      <c r="F70" s="1"/>
      <c r="G70" s="1"/>
      <c r="H70" s="1"/>
      <c r="I70" s="1"/>
      <c r="J70" s="1"/>
      <c r="K70" s="1"/>
      <c r="L70" s="7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14.25" customHeight="1">
      <c r="A71" s="1"/>
      <c r="B71" s="7"/>
      <c r="C71" s="1"/>
      <c r="D71" s="1"/>
      <c r="E71" s="1"/>
      <c r="F71" s="1"/>
      <c r="G71" s="1"/>
      <c r="H71" s="1"/>
      <c r="I71" s="1"/>
      <c r="J71" s="1"/>
      <c r="K71" s="1"/>
      <c r="L71" s="7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14.25" customHeight="1">
      <c r="A72" s="1"/>
      <c r="B72" s="7"/>
      <c r="C72" s="1"/>
      <c r="D72" s="1"/>
      <c r="E72" s="1"/>
      <c r="F72" s="1"/>
      <c r="G72" s="1"/>
      <c r="H72" s="1"/>
      <c r="I72" s="1"/>
      <c r="J72" s="1"/>
      <c r="K72" s="1"/>
      <c r="L72" s="7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ht="14.25" customHeight="1">
      <c r="A73" s="1"/>
      <c r="B73" s="7"/>
      <c r="C73" s="1"/>
      <c r="D73" s="1"/>
      <c r="E73" s="1"/>
      <c r="F73" s="1"/>
      <c r="G73" s="1"/>
      <c r="H73" s="1"/>
      <c r="I73" s="1"/>
      <c r="J73" s="1"/>
      <c r="K73" s="1"/>
      <c r="L73" s="7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14.25" customHeight="1">
      <c r="A74" s="1"/>
      <c r="B74" s="7"/>
      <c r="C74" s="1"/>
      <c r="D74" s="1"/>
      <c r="E74" s="1"/>
      <c r="F74" s="1"/>
      <c r="G74" s="1"/>
      <c r="H74" s="1"/>
      <c r="I74" s="1"/>
      <c r="J74" s="1"/>
      <c r="K74" s="1"/>
      <c r="L74" s="7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ht="14.25" customHeight="1">
      <c r="A75" s="1"/>
      <c r="B75" s="7"/>
      <c r="C75" s="1"/>
      <c r="D75" s="1"/>
      <c r="E75" s="1"/>
      <c r="F75" s="1"/>
      <c r="G75" s="1"/>
      <c r="H75" s="1"/>
      <c r="I75" s="1"/>
      <c r="J75" s="1"/>
      <c r="K75" s="1"/>
      <c r="L75" s="7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14.25" customHeight="1">
      <c r="A76" s="16"/>
      <c r="B76" s="17"/>
      <c r="C76" s="16"/>
      <c r="D76" s="51" t="s">
        <v>84</v>
      </c>
      <c r="E76" s="29"/>
      <c r="F76" s="52" t="s">
        <v>85</v>
      </c>
      <c r="G76" s="51" t="s">
        <v>84</v>
      </c>
      <c r="H76" s="29"/>
      <c r="I76" s="29"/>
      <c r="J76" s="53" t="s">
        <v>85</v>
      </c>
      <c r="K76" s="29"/>
      <c r="L76" s="17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</row>
    <row r="77" spans="1:65" ht="14.25" customHeight="1">
      <c r="A77" s="16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17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</row>
    <row r="78" spans="1:65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ht="6.75" customHeight="1">
      <c r="A81" s="16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17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</row>
    <row r="82" spans="1:65" ht="24.75" customHeight="1">
      <c r="A82" s="16"/>
      <c r="B82" s="17"/>
      <c r="C82" s="8" t="s">
        <v>88</v>
      </c>
      <c r="D82" s="16"/>
      <c r="E82" s="16"/>
      <c r="F82" s="16"/>
      <c r="G82" s="16"/>
      <c r="H82" s="16"/>
      <c r="I82" s="16"/>
      <c r="J82" s="16"/>
      <c r="K82" s="16"/>
      <c r="L82" s="17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</row>
    <row r="83" spans="1:65" ht="6.75" customHeight="1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7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</row>
    <row r="84" spans="1:65" ht="12" customHeight="1">
      <c r="A84" s="16"/>
      <c r="B84" s="17"/>
      <c r="C84" s="12" t="s">
        <v>29</v>
      </c>
      <c r="D84" s="16"/>
      <c r="E84" s="16"/>
      <c r="F84" s="16"/>
      <c r="G84" s="16"/>
      <c r="H84" s="16"/>
      <c r="I84" s="16"/>
      <c r="J84" s="16"/>
      <c r="K84" s="16"/>
      <c r="L84" s="17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</row>
    <row r="85" spans="1:65" ht="16.5" customHeight="1">
      <c r="A85" s="16"/>
      <c r="B85" s="17"/>
      <c r="C85" s="16"/>
      <c r="D85" s="16"/>
      <c r="E85" s="225" t="str">
        <f>E7</f>
        <v>SPŠ elektrotechnická Hálová, Petržalka</v>
      </c>
      <c r="F85" s="196"/>
      <c r="G85" s="196"/>
      <c r="H85" s="196"/>
      <c r="I85" s="16"/>
      <c r="J85" s="16"/>
      <c r="K85" s="16"/>
      <c r="L85" s="17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</row>
    <row r="86" spans="1:65" ht="12" customHeight="1">
      <c r="A86" s="16"/>
      <c r="B86" s="17"/>
      <c r="C86" s="12" t="s">
        <v>38</v>
      </c>
      <c r="D86" s="16"/>
      <c r="E86" s="16"/>
      <c r="F86" s="16"/>
      <c r="G86" s="16"/>
      <c r="H86" s="16"/>
      <c r="I86" s="16"/>
      <c r="J86" s="16"/>
      <c r="K86" s="16"/>
      <c r="L86" s="17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</row>
    <row r="87" spans="1:65" ht="16.5" customHeight="1">
      <c r="A87" s="16"/>
      <c r="B87" s="17"/>
      <c r="C87" s="16"/>
      <c r="D87" s="16"/>
      <c r="E87" s="221" t="str">
        <f>E9</f>
        <v>02 - Oprava exteriérového schodiska bočného vstupu</v>
      </c>
      <c r="F87" s="196"/>
      <c r="G87" s="196"/>
      <c r="H87" s="196"/>
      <c r="I87" s="16"/>
      <c r="J87" s="16"/>
      <c r="K87" s="16"/>
      <c r="L87" s="17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</row>
    <row r="88" spans="1:65" ht="6.75" customHeight="1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7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</row>
    <row r="89" spans="1:65" ht="12" customHeight="1">
      <c r="A89" s="16"/>
      <c r="B89" s="17"/>
      <c r="C89" s="12" t="s">
        <v>47</v>
      </c>
      <c r="D89" s="16"/>
      <c r="E89" s="16"/>
      <c r="F89" s="14" t="str">
        <f>F12</f>
        <v xml:space="preserve"> </v>
      </c>
      <c r="G89" s="16"/>
      <c r="H89" s="16"/>
      <c r="I89" s="12" t="s">
        <v>49</v>
      </c>
      <c r="J89" s="19" t="str">
        <f>IF(J12="","",J12)</f>
        <v/>
      </c>
      <c r="K89" s="16"/>
      <c r="L89" s="17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</row>
    <row r="90" spans="1:65" ht="6.75" customHeight="1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7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</row>
    <row r="91" spans="1:65" ht="15" customHeight="1">
      <c r="A91" s="16"/>
      <c r="B91" s="17"/>
      <c r="C91" s="12" t="s">
        <v>54</v>
      </c>
      <c r="D91" s="16"/>
      <c r="E91" s="16"/>
      <c r="F91" s="14" t="str">
        <f>E15</f>
        <v xml:space="preserve"> </v>
      </c>
      <c r="G91" s="16"/>
      <c r="H91" s="16"/>
      <c r="I91" s="12" t="s">
        <v>63</v>
      </c>
      <c r="J91" s="23" t="str">
        <f>E21</f>
        <v xml:space="preserve"> </v>
      </c>
      <c r="K91" s="16"/>
      <c r="L91" s="17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</row>
    <row r="92" spans="1:65" ht="15" customHeight="1">
      <c r="A92" s="16"/>
      <c r="B92" s="17"/>
      <c r="C92" s="12" t="s">
        <v>61</v>
      </c>
      <c r="D92" s="16"/>
      <c r="E92" s="16"/>
      <c r="F92" s="58" t="str">
        <f>IF(E18="","",E18)</f>
        <v>Vyplň údaj</v>
      </c>
      <c r="G92" s="16"/>
      <c r="H92" s="16"/>
      <c r="I92" s="12" t="s">
        <v>65</v>
      </c>
      <c r="J92" s="23">
        <f>E24</f>
        <v>0</v>
      </c>
      <c r="K92" s="16"/>
      <c r="L92" s="17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</row>
    <row r="93" spans="1:65" ht="9.75" customHeight="1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7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</row>
    <row r="94" spans="1:65" ht="29.25" customHeight="1">
      <c r="A94" s="16"/>
      <c r="B94" s="17"/>
      <c r="C94" s="59" t="s">
        <v>89</v>
      </c>
      <c r="D94" s="38"/>
      <c r="E94" s="38"/>
      <c r="F94" s="38"/>
      <c r="G94" s="38"/>
      <c r="H94" s="38"/>
      <c r="I94" s="38"/>
      <c r="J94" s="60" t="s">
        <v>90</v>
      </c>
      <c r="K94" s="38"/>
      <c r="L94" s="17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</row>
    <row r="95" spans="1:65" ht="9.75" customHeight="1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7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</row>
    <row r="96" spans="1:65" ht="22.5" customHeight="1">
      <c r="A96" s="16"/>
      <c r="B96" s="17"/>
      <c r="C96" s="61" t="s">
        <v>91</v>
      </c>
      <c r="D96" s="16"/>
      <c r="E96" s="16"/>
      <c r="F96" s="16"/>
      <c r="G96" s="16"/>
      <c r="H96" s="16"/>
      <c r="I96" s="16"/>
      <c r="J96" s="31">
        <f t="shared" ref="J96:J98" si="1">J133</f>
        <v>0</v>
      </c>
      <c r="K96" s="16"/>
      <c r="L96" s="17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3" t="s">
        <v>92</v>
      </c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</row>
    <row r="97" spans="1:65" ht="24.75" customHeight="1">
      <c r="A97" s="62"/>
      <c r="B97" s="63"/>
      <c r="C97" s="62"/>
      <c r="D97" s="64" t="s">
        <v>93</v>
      </c>
      <c r="E97" s="65"/>
      <c r="F97" s="65"/>
      <c r="G97" s="65"/>
      <c r="H97" s="65"/>
      <c r="I97" s="65"/>
      <c r="J97" s="66">
        <f t="shared" si="1"/>
        <v>0</v>
      </c>
      <c r="K97" s="62"/>
      <c r="L97" s="63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</row>
    <row r="98" spans="1:65" ht="19.5" customHeight="1">
      <c r="A98" s="67"/>
      <c r="B98" s="68"/>
      <c r="C98" s="67"/>
      <c r="D98" s="69" t="s">
        <v>94</v>
      </c>
      <c r="E98" s="70"/>
      <c r="F98" s="70"/>
      <c r="G98" s="70"/>
      <c r="H98" s="70"/>
      <c r="I98" s="70"/>
      <c r="J98" s="71">
        <f t="shared" si="1"/>
        <v>0</v>
      </c>
      <c r="K98" s="67"/>
      <c r="L98" s="68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</row>
    <row r="99" spans="1:65" ht="19.5" customHeight="1">
      <c r="A99" s="67"/>
      <c r="B99" s="68"/>
      <c r="C99" s="67"/>
      <c r="D99" s="69" t="s">
        <v>95</v>
      </c>
      <c r="E99" s="70"/>
      <c r="F99" s="70"/>
      <c r="G99" s="70"/>
      <c r="H99" s="70"/>
      <c r="I99" s="70"/>
      <c r="J99" s="71">
        <f>J140</f>
        <v>0</v>
      </c>
      <c r="K99" s="67"/>
      <c r="L99" s="68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</row>
    <row r="100" spans="1:65" ht="19.5" customHeight="1">
      <c r="A100" s="67"/>
      <c r="B100" s="68"/>
      <c r="C100" s="67"/>
      <c r="D100" s="69" t="s">
        <v>97</v>
      </c>
      <c r="E100" s="70"/>
      <c r="F100" s="70"/>
      <c r="G100" s="70"/>
      <c r="H100" s="70"/>
      <c r="I100" s="70"/>
      <c r="J100" s="71">
        <f>J154</f>
        <v>0</v>
      </c>
      <c r="K100" s="67"/>
      <c r="L100" s="68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</row>
    <row r="101" spans="1:65" ht="24.75" customHeight="1">
      <c r="A101" s="62"/>
      <c r="B101" s="63"/>
      <c r="C101" s="62"/>
      <c r="D101" s="64" t="s">
        <v>98</v>
      </c>
      <c r="E101" s="65"/>
      <c r="F101" s="65"/>
      <c r="G101" s="65"/>
      <c r="H101" s="65"/>
      <c r="I101" s="65"/>
      <c r="J101" s="66">
        <f t="shared" ref="J101:J102" si="2">J156</f>
        <v>0</v>
      </c>
      <c r="K101" s="62"/>
      <c r="L101" s="63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</row>
    <row r="102" spans="1:65" ht="19.5" customHeight="1">
      <c r="A102" s="67"/>
      <c r="B102" s="68"/>
      <c r="C102" s="67"/>
      <c r="D102" s="69" t="s">
        <v>100</v>
      </c>
      <c r="E102" s="70"/>
      <c r="F102" s="70"/>
      <c r="G102" s="70"/>
      <c r="H102" s="70"/>
      <c r="I102" s="70"/>
      <c r="J102" s="71">
        <f t="shared" si="2"/>
        <v>0</v>
      </c>
      <c r="K102" s="67"/>
      <c r="L102" s="68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</row>
    <row r="103" spans="1:65" ht="19.5" customHeight="1">
      <c r="A103" s="67"/>
      <c r="B103" s="68"/>
      <c r="C103" s="67"/>
      <c r="D103" s="69" t="s">
        <v>101</v>
      </c>
      <c r="E103" s="70"/>
      <c r="F103" s="70"/>
      <c r="G103" s="70"/>
      <c r="H103" s="70"/>
      <c r="I103" s="70"/>
      <c r="J103" s="71">
        <f>J168</f>
        <v>0</v>
      </c>
      <c r="K103" s="67"/>
      <c r="L103" s="68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</row>
    <row r="104" spans="1:65" ht="21.75" customHeight="1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7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</row>
    <row r="105" spans="1:65" ht="6.75" customHeight="1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7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</row>
    <row r="106" spans="1:65" ht="29.25" customHeight="1">
      <c r="A106" s="16"/>
      <c r="B106" s="17"/>
      <c r="C106" s="61" t="s">
        <v>102</v>
      </c>
      <c r="D106" s="16"/>
      <c r="E106" s="16"/>
      <c r="F106" s="16"/>
      <c r="G106" s="16"/>
      <c r="H106" s="16"/>
      <c r="I106" s="16"/>
      <c r="J106" s="74">
        <f>ROUND(J107 + J108 + J109 + J110 + J111 + J112,2)</f>
        <v>0</v>
      </c>
      <c r="K106" s="16"/>
      <c r="L106" s="17"/>
      <c r="M106" s="16"/>
      <c r="N106" s="75" t="s">
        <v>73</v>
      </c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</row>
    <row r="107" spans="1:65" ht="18" customHeight="1">
      <c r="A107" s="16"/>
      <c r="B107" s="17"/>
      <c r="C107" s="16"/>
      <c r="D107" s="224" t="s">
        <v>105</v>
      </c>
      <c r="E107" s="193"/>
      <c r="F107" s="194"/>
      <c r="G107" s="16"/>
      <c r="H107" s="16"/>
      <c r="I107" s="16"/>
      <c r="J107" s="79">
        <v>0</v>
      </c>
      <c r="K107" s="16"/>
      <c r="L107" s="17"/>
      <c r="M107" s="16"/>
      <c r="N107" s="80" t="s">
        <v>75</v>
      </c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3" t="s">
        <v>106</v>
      </c>
      <c r="AZ107" s="16"/>
      <c r="BA107" s="16"/>
      <c r="BB107" s="16"/>
      <c r="BC107" s="16"/>
      <c r="BD107" s="16"/>
      <c r="BE107" s="81">
        <f t="shared" ref="BE107:BE112" si="3">IF(N107="základná",J107,0)</f>
        <v>0</v>
      </c>
      <c r="BF107" s="81">
        <f t="shared" ref="BF107:BF112" si="4">IF(N107="znížená",J107,0)</f>
        <v>0</v>
      </c>
      <c r="BG107" s="81">
        <f t="shared" ref="BG107:BG112" si="5">IF(N107="zákl. prenesená",J107,0)</f>
        <v>0</v>
      </c>
      <c r="BH107" s="81">
        <f t="shared" ref="BH107:BH112" si="6">IF(N107="zníž. prenesená",J107,0)</f>
        <v>0</v>
      </c>
      <c r="BI107" s="81">
        <f t="shared" ref="BI107:BI112" si="7">IF(N107="nulová",J107,0)</f>
        <v>0</v>
      </c>
      <c r="BJ107" s="3" t="s">
        <v>10</v>
      </c>
      <c r="BK107" s="16"/>
      <c r="BL107" s="16"/>
      <c r="BM107" s="16"/>
    </row>
    <row r="108" spans="1:65" ht="18" customHeight="1">
      <c r="A108" s="16"/>
      <c r="B108" s="17"/>
      <c r="C108" s="16"/>
      <c r="D108" s="224" t="s">
        <v>109</v>
      </c>
      <c r="E108" s="193"/>
      <c r="F108" s="194"/>
      <c r="G108" s="16"/>
      <c r="H108" s="16"/>
      <c r="I108" s="16"/>
      <c r="J108" s="79">
        <v>0</v>
      </c>
      <c r="K108" s="16"/>
      <c r="L108" s="17"/>
      <c r="M108" s="16"/>
      <c r="N108" s="80" t="s">
        <v>75</v>
      </c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3" t="s">
        <v>106</v>
      </c>
      <c r="AZ108" s="16"/>
      <c r="BA108" s="16"/>
      <c r="BB108" s="16"/>
      <c r="BC108" s="16"/>
      <c r="BD108" s="16"/>
      <c r="BE108" s="81">
        <f t="shared" si="3"/>
        <v>0</v>
      </c>
      <c r="BF108" s="81">
        <f t="shared" si="4"/>
        <v>0</v>
      </c>
      <c r="BG108" s="81">
        <f t="shared" si="5"/>
        <v>0</v>
      </c>
      <c r="BH108" s="81">
        <f t="shared" si="6"/>
        <v>0</v>
      </c>
      <c r="BI108" s="81">
        <f t="shared" si="7"/>
        <v>0</v>
      </c>
      <c r="BJ108" s="3" t="s">
        <v>10</v>
      </c>
      <c r="BK108" s="16"/>
      <c r="BL108" s="16"/>
      <c r="BM108" s="16"/>
    </row>
    <row r="109" spans="1:65" ht="18" customHeight="1">
      <c r="A109" s="16"/>
      <c r="B109" s="17"/>
      <c r="C109" s="16"/>
      <c r="D109" s="224" t="s">
        <v>111</v>
      </c>
      <c r="E109" s="193"/>
      <c r="F109" s="194"/>
      <c r="G109" s="16"/>
      <c r="H109" s="16"/>
      <c r="I109" s="16"/>
      <c r="J109" s="79">
        <v>0</v>
      </c>
      <c r="K109" s="16"/>
      <c r="L109" s="17"/>
      <c r="M109" s="16"/>
      <c r="N109" s="80" t="s">
        <v>75</v>
      </c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3" t="s">
        <v>106</v>
      </c>
      <c r="AZ109" s="16"/>
      <c r="BA109" s="16"/>
      <c r="BB109" s="16"/>
      <c r="BC109" s="16"/>
      <c r="BD109" s="16"/>
      <c r="BE109" s="81">
        <f t="shared" si="3"/>
        <v>0</v>
      </c>
      <c r="BF109" s="81">
        <f t="shared" si="4"/>
        <v>0</v>
      </c>
      <c r="BG109" s="81">
        <f t="shared" si="5"/>
        <v>0</v>
      </c>
      <c r="BH109" s="81">
        <f t="shared" si="6"/>
        <v>0</v>
      </c>
      <c r="BI109" s="81">
        <f t="shared" si="7"/>
        <v>0</v>
      </c>
      <c r="BJ109" s="3" t="s">
        <v>10</v>
      </c>
      <c r="BK109" s="16"/>
      <c r="BL109" s="16"/>
      <c r="BM109" s="16"/>
    </row>
    <row r="110" spans="1:65" ht="18" customHeight="1">
      <c r="A110" s="16"/>
      <c r="B110" s="17"/>
      <c r="C110" s="16"/>
      <c r="D110" s="224" t="s">
        <v>113</v>
      </c>
      <c r="E110" s="193"/>
      <c r="F110" s="194"/>
      <c r="G110" s="16"/>
      <c r="H110" s="16"/>
      <c r="I110" s="16"/>
      <c r="J110" s="79">
        <v>0</v>
      </c>
      <c r="K110" s="16"/>
      <c r="L110" s="17"/>
      <c r="M110" s="16"/>
      <c r="N110" s="80" t="s">
        <v>75</v>
      </c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3" t="s">
        <v>106</v>
      </c>
      <c r="AZ110" s="16"/>
      <c r="BA110" s="16"/>
      <c r="BB110" s="16"/>
      <c r="BC110" s="16"/>
      <c r="BD110" s="16"/>
      <c r="BE110" s="81">
        <f t="shared" si="3"/>
        <v>0</v>
      </c>
      <c r="BF110" s="81">
        <f t="shared" si="4"/>
        <v>0</v>
      </c>
      <c r="BG110" s="81">
        <f t="shared" si="5"/>
        <v>0</v>
      </c>
      <c r="BH110" s="81">
        <f t="shared" si="6"/>
        <v>0</v>
      </c>
      <c r="BI110" s="81">
        <f t="shared" si="7"/>
        <v>0</v>
      </c>
      <c r="BJ110" s="3" t="s">
        <v>10</v>
      </c>
      <c r="BK110" s="16"/>
      <c r="BL110" s="16"/>
      <c r="BM110" s="16"/>
    </row>
    <row r="111" spans="1:65" ht="18" customHeight="1">
      <c r="A111" s="16"/>
      <c r="B111" s="17"/>
      <c r="C111" s="16"/>
      <c r="D111" s="224" t="s">
        <v>115</v>
      </c>
      <c r="E111" s="193"/>
      <c r="F111" s="194"/>
      <c r="G111" s="16"/>
      <c r="H111" s="16"/>
      <c r="I111" s="16"/>
      <c r="J111" s="79">
        <v>0</v>
      </c>
      <c r="K111" s="16"/>
      <c r="L111" s="17"/>
      <c r="M111" s="16"/>
      <c r="N111" s="80" t="s">
        <v>75</v>
      </c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3" t="s">
        <v>106</v>
      </c>
      <c r="AZ111" s="16"/>
      <c r="BA111" s="16"/>
      <c r="BB111" s="16"/>
      <c r="BC111" s="16"/>
      <c r="BD111" s="16"/>
      <c r="BE111" s="81">
        <f t="shared" si="3"/>
        <v>0</v>
      </c>
      <c r="BF111" s="81">
        <f t="shared" si="4"/>
        <v>0</v>
      </c>
      <c r="BG111" s="81">
        <f t="shared" si="5"/>
        <v>0</v>
      </c>
      <c r="BH111" s="81">
        <f t="shared" si="6"/>
        <v>0</v>
      </c>
      <c r="BI111" s="81">
        <f t="shared" si="7"/>
        <v>0</v>
      </c>
      <c r="BJ111" s="3" t="s">
        <v>10</v>
      </c>
      <c r="BK111" s="16"/>
      <c r="BL111" s="16"/>
      <c r="BM111" s="16"/>
    </row>
    <row r="112" spans="1:65" ht="18" customHeight="1">
      <c r="A112" s="16"/>
      <c r="B112" s="17"/>
      <c r="C112" s="16"/>
      <c r="D112" s="84" t="s">
        <v>118</v>
      </c>
      <c r="E112" s="16"/>
      <c r="F112" s="16"/>
      <c r="G112" s="16"/>
      <c r="H112" s="16"/>
      <c r="I112" s="16"/>
      <c r="J112" s="79">
        <f>ROUND(J30*T112,2)</f>
        <v>0</v>
      </c>
      <c r="K112" s="16"/>
      <c r="L112" s="17"/>
      <c r="M112" s="16"/>
      <c r="N112" s="80" t="s">
        <v>75</v>
      </c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3" t="s">
        <v>120</v>
      </c>
      <c r="AZ112" s="16"/>
      <c r="BA112" s="16"/>
      <c r="BB112" s="16"/>
      <c r="BC112" s="16"/>
      <c r="BD112" s="16"/>
      <c r="BE112" s="81">
        <f t="shared" si="3"/>
        <v>0</v>
      </c>
      <c r="BF112" s="81">
        <f t="shared" si="4"/>
        <v>0</v>
      </c>
      <c r="BG112" s="81">
        <f t="shared" si="5"/>
        <v>0</v>
      </c>
      <c r="BH112" s="81">
        <f t="shared" si="6"/>
        <v>0</v>
      </c>
      <c r="BI112" s="81">
        <f t="shared" si="7"/>
        <v>0</v>
      </c>
      <c r="BJ112" s="3" t="s">
        <v>10</v>
      </c>
      <c r="BK112" s="16"/>
      <c r="BL112" s="16"/>
      <c r="BM112" s="16"/>
    </row>
    <row r="113" spans="1:65" ht="14.25" customHeight="1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7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</row>
    <row r="114" spans="1:65" ht="29.25" customHeight="1">
      <c r="A114" s="16"/>
      <c r="B114" s="17"/>
      <c r="C114" s="86" t="s">
        <v>122</v>
      </c>
      <c r="D114" s="38"/>
      <c r="E114" s="38"/>
      <c r="F114" s="38"/>
      <c r="G114" s="38"/>
      <c r="H114" s="38"/>
      <c r="I114" s="38"/>
      <c r="J114" s="87">
        <f>ROUND(J96+J106,2)</f>
        <v>0</v>
      </c>
      <c r="K114" s="38"/>
      <c r="L114" s="17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</row>
    <row r="115" spans="1:65" ht="6.75" customHeight="1">
      <c r="A115" s="16"/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17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</row>
    <row r="116" spans="1:65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:65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ht="6.75" customHeight="1">
      <c r="A119" s="16"/>
      <c r="B119" s="56"/>
      <c r="C119" s="57"/>
      <c r="D119" s="57"/>
      <c r="E119" s="57"/>
      <c r="F119" s="57"/>
      <c r="G119" s="57"/>
      <c r="H119" s="57"/>
      <c r="I119" s="57"/>
      <c r="J119" s="57"/>
      <c r="K119" s="57"/>
      <c r="L119" s="17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</row>
    <row r="120" spans="1:65" ht="24.75" customHeight="1">
      <c r="A120" s="16"/>
      <c r="B120" s="17"/>
      <c r="C120" s="8" t="s">
        <v>143</v>
      </c>
      <c r="D120" s="16"/>
      <c r="E120" s="16"/>
      <c r="F120" s="16"/>
      <c r="G120" s="16"/>
      <c r="H120" s="16"/>
      <c r="I120" s="16"/>
      <c r="J120" s="16"/>
      <c r="K120" s="16"/>
      <c r="L120" s="17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</row>
    <row r="121" spans="1:65" ht="6.75" customHeight="1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7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</row>
    <row r="122" spans="1:65" ht="12" customHeight="1">
      <c r="A122" s="16"/>
      <c r="B122" s="17"/>
      <c r="C122" s="12" t="s">
        <v>29</v>
      </c>
      <c r="D122" s="16"/>
      <c r="E122" s="16"/>
      <c r="F122" s="16"/>
      <c r="G122" s="16"/>
      <c r="H122" s="16"/>
      <c r="I122" s="16"/>
      <c r="J122" s="16"/>
      <c r="K122" s="16"/>
      <c r="L122" s="17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</row>
    <row r="123" spans="1:65" ht="16.5" customHeight="1">
      <c r="A123" s="16"/>
      <c r="B123" s="17"/>
      <c r="C123" s="16"/>
      <c r="D123" s="16"/>
      <c r="E123" s="225" t="str">
        <f>E7</f>
        <v>SPŠ elektrotechnická Hálová, Petržalka</v>
      </c>
      <c r="F123" s="196"/>
      <c r="G123" s="196"/>
      <c r="H123" s="196"/>
      <c r="I123" s="16"/>
      <c r="J123" s="16"/>
      <c r="K123" s="16"/>
      <c r="L123" s="17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</row>
    <row r="124" spans="1:65" ht="12" customHeight="1">
      <c r="A124" s="16"/>
      <c r="B124" s="17"/>
      <c r="C124" s="12" t="s">
        <v>38</v>
      </c>
      <c r="D124" s="16"/>
      <c r="E124" s="16"/>
      <c r="F124" s="16"/>
      <c r="G124" s="16"/>
      <c r="H124" s="16"/>
      <c r="I124" s="16"/>
      <c r="J124" s="16"/>
      <c r="K124" s="16"/>
      <c r="L124" s="17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</row>
    <row r="125" spans="1:65" ht="16.5" customHeight="1">
      <c r="A125" s="16"/>
      <c r="B125" s="17"/>
      <c r="C125" s="16"/>
      <c r="D125" s="16"/>
      <c r="E125" s="221" t="str">
        <f>E9</f>
        <v>02 - Oprava exteriérového schodiska bočného vstupu</v>
      </c>
      <c r="F125" s="196"/>
      <c r="G125" s="196"/>
      <c r="H125" s="196"/>
      <c r="I125" s="16"/>
      <c r="J125" s="16"/>
      <c r="K125" s="16"/>
      <c r="L125" s="17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</row>
    <row r="126" spans="1:65" ht="6.75" customHeight="1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7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</row>
    <row r="127" spans="1:65" ht="12" customHeight="1">
      <c r="A127" s="16"/>
      <c r="B127" s="17"/>
      <c r="C127" s="12" t="s">
        <v>47</v>
      </c>
      <c r="D127" s="16"/>
      <c r="E127" s="16"/>
      <c r="F127" s="14" t="str">
        <f>F12</f>
        <v xml:space="preserve"> </v>
      </c>
      <c r="G127" s="16"/>
      <c r="H127" s="16"/>
      <c r="I127" s="12" t="s">
        <v>49</v>
      </c>
      <c r="J127" s="19" t="str">
        <f>IF(J12="","",J12)</f>
        <v/>
      </c>
      <c r="K127" s="16"/>
      <c r="L127" s="17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</row>
    <row r="128" spans="1:65" ht="6.75" customHeight="1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7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</row>
    <row r="129" spans="1:65" ht="15" customHeight="1">
      <c r="A129" s="16"/>
      <c r="B129" s="17"/>
      <c r="C129" s="12" t="s">
        <v>54</v>
      </c>
      <c r="D129" s="16"/>
      <c r="E129" s="16"/>
      <c r="F129" s="14" t="str">
        <f>E15</f>
        <v xml:space="preserve"> </v>
      </c>
      <c r="G129" s="16"/>
      <c r="H129" s="16"/>
      <c r="I129" s="12" t="s">
        <v>63</v>
      </c>
      <c r="J129" s="23" t="str">
        <f>E21</f>
        <v xml:space="preserve"> </v>
      </c>
      <c r="K129" s="16"/>
      <c r="L129" s="17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</row>
    <row r="130" spans="1:65" ht="15" customHeight="1">
      <c r="A130" s="16"/>
      <c r="B130" s="17"/>
      <c r="C130" s="12" t="s">
        <v>61</v>
      </c>
      <c r="D130" s="16"/>
      <c r="E130" s="16"/>
      <c r="F130" s="58" t="str">
        <f>IF(E18="","",E18)</f>
        <v>Vyplň údaj</v>
      </c>
      <c r="G130" s="16"/>
      <c r="H130" s="16"/>
      <c r="I130" s="12" t="s">
        <v>65</v>
      </c>
      <c r="J130" s="23">
        <f>E24</f>
        <v>0</v>
      </c>
      <c r="K130" s="16"/>
      <c r="L130" s="17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</row>
    <row r="131" spans="1:65" ht="9.75" customHeight="1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7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</row>
    <row r="132" spans="1:65" ht="29.25" customHeight="1">
      <c r="A132" s="115"/>
      <c r="B132" s="116"/>
      <c r="C132" s="117" t="s">
        <v>156</v>
      </c>
      <c r="D132" s="118" t="s">
        <v>129</v>
      </c>
      <c r="E132" s="118" t="s">
        <v>124</v>
      </c>
      <c r="F132" s="118" t="s">
        <v>125</v>
      </c>
      <c r="G132" s="118" t="s">
        <v>157</v>
      </c>
      <c r="H132" s="118" t="s">
        <v>158</v>
      </c>
      <c r="I132" s="118" t="s">
        <v>159</v>
      </c>
      <c r="J132" s="119" t="s">
        <v>90</v>
      </c>
      <c r="K132" s="120" t="s">
        <v>160</v>
      </c>
      <c r="L132" s="116"/>
      <c r="M132" s="89" t="s">
        <v>1</v>
      </c>
      <c r="N132" s="90" t="s">
        <v>73</v>
      </c>
      <c r="O132" s="90" t="s">
        <v>161</v>
      </c>
      <c r="P132" s="90" t="s">
        <v>162</v>
      </c>
      <c r="Q132" s="90" t="s">
        <v>163</v>
      </c>
      <c r="R132" s="90" t="s">
        <v>164</v>
      </c>
      <c r="S132" s="90" t="s">
        <v>165</v>
      </c>
      <c r="T132" s="91" t="s">
        <v>166</v>
      </c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</row>
    <row r="133" spans="1:65" ht="22.5" customHeight="1">
      <c r="A133" s="16"/>
      <c r="B133" s="17"/>
      <c r="C133" s="95" t="s">
        <v>67</v>
      </c>
      <c r="D133" s="16"/>
      <c r="E133" s="16"/>
      <c r="F133" s="16"/>
      <c r="G133" s="16"/>
      <c r="H133" s="16"/>
      <c r="I133" s="16"/>
      <c r="J133" s="122">
        <f t="shared" ref="J133:J135" si="8">BK133</f>
        <v>0</v>
      </c>
      <c r="K133" s="16"/>
      <c r="L133" s="17"/>
      <c r="M133" s="92"/>
      <c r="N133" s="24"/>
      <c r="O133" s="24"/>
      <c r="P133" s="124">
        <f>P134+P156</f>
        <v>0</v>
      </c>
      <c r="Q133" s="24"/>
      <c r="R133" s="124">
        <f>R134+R156</f>
        <v>1.7716088999999999</v>
      </c>
      <c r="S133" s="24"/>
      <c r="T133" s="126">
        <f>T134+T156</f>
        <v>0.78938200000000003</v>
      </c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3" t="s">
        <v>145</v>
      </c>
      <c r="AU133" s="3" t="s">
        <v>92</v>
      </c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27">
        <f>BK134+BK156</f>
        <v>0</v>
      </c>
      <c r="BL133" s="16"/>
      <c r="BM133" s="16"/>
    </row>
    <row r="134" spans="1:65" ht="25.5" customHeight="1">
      <c r="A134" s="128"/>
      <c r="B134" s="129"/>
      <c r="C134" s="128"/>
      <c r="D134" s="130" t="s">
        <v>145</v>
      </c>
      <c r="E134" s="131" t="s">
        <v>169</v>
      </c>
      <c r="F134" s="131" t="s">
        <v>170</v>
      </c>
      <c r="G134" s="128"/>
      <c r="H134" s="128"/>
      <c r="I134" s="128"/>
      <c r="J134" s="132">
        <f t="shared" si="8"/>
        <v>0</v>
      </c>
      <c r="K134" s="128"/>
      <c r="L134" s="129"/>
      <c r="M134" s="133"/>
      <c r="N134" s="128"/>
      <c r="O134" s="128"/>
      <c r="P134" s="135">
        <f>P135+P140+P154</f>
        <v>0</v>
      </c>
      <c r="Q134" s="128"/>
      <c r="R134" s="135">
        <f>R135+R140+R154</f>
        <v>1.2246082</v>
      </c>
      <c r="S134" s="128"/>
      <c r="T134" s="136">
        <f>T135+T140+T154</f>
        <v>0.78938200000000003</v>
      </c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30" t="s">
        <v>153</v>
      </c>
      <c r="AS134" s="128"/>
      <c r="AT134" s="137" t="s">
        <v>145</v>
      </c>
      <c r="AU134" s="137" t="s">
        <v>15</v>
      </c>
      <c r="AV134" s="128"/>
      <c r="AW134" s="128"/>
      <c r="AX134" s="128"/>
      <c r="AY134" s="130" t="s">
        <v>172</v>
      </c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38">
        <f>BK135+BK140+BK154</f>
        <v>0</v>
      </c>
      <c r="BL134" s="128"/>
      <c r="BM134" s="128"/>
    </row>
    <row r="135" spans="1:65" ht="22.5" customHeight="1">
      <c r="A135" s="128"/>
      <c r="B135" s="129"/>
      <c r="C135" s="128"/>
      <c r="D135" s="130" t="s">
        <v>145</v>
      </c>
      <c r="E135" s="139" t="s">
        <v>173</v>
      </c>
      <c r="F135" s="139" t="s">
        <v>174</v>
      </c>
      <c r="G135" s="128"/>
      <c r="H135" s="128"/>
      <c r="I135" s="128"/>
      <c r="J135" s="140">
        <f t="shared" si="8"/>
        <v>0</v>
      </c>
      <c r="K135" s="128"/>
      <c r="L135" s="129"/>
      <c r="M135" s="133"/>
      <c r="N135" s="128"/>
      <c r="O135" s="128"/>
      <c r="P135" s="135">
        <f>SUM(P136:P139)</f>
        <v>0</v>
      </c>
      <c r="Q135" s="128"/>
      <c r="R135" s="135">
        <f>SUM(R136:R139)</f>
        <v>1.2246082</v>
      </c>
      <c r="S135" s="128"/>
      <c r="T135" s="136">
        <f>SUM(T136:T139)</f>
        <v>0</v>
      </c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30" t="s">
        <v>153</v>
      </c>
      <c r="AS135" s="128"/>
      <c r="AT135" s="137" t="s">
        <v>145</v>
      </c>
      <c r="AU135" s="137" t="s">
        <v>153</v>
      </c>
      <c r="AV135" s="128"/>
      <c r="AW135" s="128"/>
      <c r="AX135" s="128"/>
      <c r="AY135" s="130" t="s">
        <v>172</v>
      </c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38">
        <f>SUM(BK136:BK139)</f>
        <v>0</v>
      </c>
      <c r="BL135" s="128"/>
      <c r="BM135" s="128"/>
    </row>
    <row r="136" spans="1:65" ht="24" customHeight="1">
      <c r="A136" s="16"/>
      <c r="B136" s="17"/>
      <c r="C136" s="141" t="s">
        <v>153</v>
      </c>
      <c r="D136" s="141" t="s">
        <v>175</v>
      </c>
      <c r="E136" s="142" t="s">
        <v>176</v>
      </c>
      <c r="F136" s="143" t="s">
        <v>177</v>
      </c>
      <c r="G136" s="144" t="s">
        <v>178</v>
      </c>
      <c r="H136" s="145">
        <v>10.895</v>
      </c>
      <c r="I136" s="146"/>
      <c r="J136" s="147">
        <f>ROUND(I136*H136,2)</f>
        <v>0</v>
      </c>
      <c r="K136" s="148"/>
      <c r="L136" s="17"/>
      <c r="M136" s="149" t="s">
        <v>1</v>
      </c>
      <c r="N136" s="75" t="s">
        <v>75</v>
      </c>
      <c r="O136" s="16"/>
      <c r="P136" s="150">
        <f>O136*H136</f>
        <v>0</v>
      </c>
      <c r="Q136" s="150">
        <v>7.8280000000000002E-2</v>
      </c>
      <c r="R136" s="150">
        <f>Q136*H136</f>
        <v>0.85286059999999997</v>
      </c>
      <c r="S136" s="150">
        <v>0</v>
      </c>
      <c r="T136" s="151">
        <f>S136*H136</f>
        <v>0</v>
      </c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52" t="s">
        <v>179</v>
      </c>
      <c r="AS136" s="16"/>
      <c r="AT136" s="152" t="s">
        <v>175</v>
      </c>
      <c r="AU136" s="152" t="s">
        <v>10</v>
      </c>
      <c r="AV136" s="16"/>
      <c r="AW136" s="16"/>
      <c r="AX136" s="16"/>
      <c r="AY136" s="3" t="s">
        <v>172</v>
      </c>
      <c r="AZ136" s="16"/>
      <c r="BA136" s="16"/>
      <c r="BB136" s="16"/>
      <c r="BC136" s="16"/>
      <c r="BD136" s="16"/>
      <c r="BE136" s="81">
        <f>IF(N136="základná",J136,0)</f>
        <v>0</v>
      </c>
      <c r="BF136" s="81">
        <f>IF(N136="znížená",J136,0)</f>
        <v>0</v>
      </c>
      <c r="BG136" s="81">
        <f>IF(N136="zákl. prenesená",J136,0)</f>
        <v>0</v>
      </c>
      <c r="BH136" s="81">
        <f>IF(N136="zníž. prenesená",J136,0)</f>
        <v>0</v>
      </c>
      <c r="BI136" s="81">
        <f>IF(N136="nulová",J136,0)</f>
        <v>0</v>
      </c>
      <c r="BJ136" s="3" t="s">
        <v>10</v>
      </c>
      <c r="BK136" s="81">
        <f>ROUND(I136*H136,2)</f>
        <v>0</v>
      </c>
      <c r="BL136" s="3" t="s">
        <v>179</v>
      </c>
      <c r="BM136" s="152" t="s">
        <v>180</v>
      </c>
    </row>
    <row r="137" spans="1:65" ht="14.25" customHeight="1">
      <c r="A137" s="153"/>
      <c r="B137" s="154"/>
      <c r="C137" s="153"/>
      <c r="D137" s="155" t="s">
        <v>181</v>
      </c>
      <c r="E137" s="156" t="s">
        <v>1</v>
      </c>
      <c r="F137" s="157" t="s">
        <v>7</v>
      </c>
      <c r="G137" s="153"/>
      <c r="H137" s="158">
        <v>10.895</v>
      </c>
      <c r="I137" s="153"/>
      <c r="J137" s="153"/>
      <c r="K137" s="153"/>
      <c r="L137" s="154"/>
      <c r="M137" s="159"/>
      <c r="N137" s="153"/>
      <c r="O137" s="153"/>
      <c r="P137" s="153"/>
      <c r="Q137" s="153"/>
      <c r="R137" s="153"/>
      <c r="S137" s="153"/>
      <c r="T137" s="160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6" t="s">
        <v>181</v>
      </c>
      <c r="AU137" s="156" t="s">
        <v>10</v>
      </c>
      <c r="AV137" s="153" t="s">
        <v>10</v>
      </c>
      <c r="AW137" s="153" t="s">
        <v>64</v>
      </c>
      <c r="AX137" s="153" t="s">
        <v>153</v>
      </c>
      <c r="AY137" s="156" t="s">
        <v>172</v>
      </c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</row>
    <row r="138" spans="1:65" ht="24" customHeight="1">
      <c r="A138" s="16"/>
      <c r="B138" s="17"/>
      <c r="C138" s="141" t="s">
        <v>10</v>
      </c>
      <c r="D138" s="141" t="s">
        <v>175</v>
      </c>
      <c r="E138" s="142" t="s">
        <v>182</v>
      </c>
      <c r="F138" s="143" t="s">
        <v>183</v>
      </c>
      <c r="G138" s="144" t="s">
        <v>178</v>
      </c>
      <c r="H138" s="145">
        <v>9.0229999999999997</v>
      </c>
      <c r="I138" s="146"/>
      <c r="J138" s="147">
        <f>ROUND(I138*H138,2)</f>
        <v>0</v>
      </c>
      <c r="K138" s="148"/>
      <c r="L138" s="17"/>
      <c r="M138" s="149" t="s">
        <v>1</v>
      </c>
      <c r="N138" s="75" t="s">
        <v>75</v>
      </c>
      <c r="O138" s="16"/>
      <c r="P138" s="150">
        <f>O138*H138</f>
        <v>0</v>
      </c>
      <c r="Q138" s="150">
        <v>4.1200000000000001E-2</v>
      </c>
      <c r="R138" s="150">
        <f>Q138*H138</f>
        <v>0.37174760000000001</v>
      </c>
      <c r="S138" s="150">
        <v>0</v>
      </c>
      <c r="T138" s="151">
        <f>S138*H138</f>
        <v>0</v>
      </c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52" t="s">
        <v>179</v>
      </c>
      <c r="AS138" s="16"/>
      <c r="AT138" s="152" t="s">
        <v>175</v>
      </c>
      <c r="AU138" s="152" t="s">
        <v>10</v>
      </c>
      <c r="AV138" s="16"/>
      <c r="AW138" s="16"/>
      <c r="AX138" s="16"/>
      <c r="AY138" s="3" t="s">
        <v>172</v>
      </c>
      <c r="AZ138" s="16"/>
      <c r="BA138" s="16"/>
      <c r="BB138" s="16"/>
      <c r="BC138" s="16"/>
      <c r="BD138" s="16"/>
      <c r="BE138" s="81">
        <f>IF(N138="základná",J138,0)</f>
        <v>0</v>
      </c>
      <c r="BF138" s="81">
        <f>IF(N138="znížená",J138,0)</f>
        <v>0</v>
      </c>
      <c r="BG138" s="81">
        <f>IF(N138="zákl. prenesená",J138,0)</f>
        <v>0</v>
      </c>
      <c r="BH138" s="81">
        <f>IF(N138="zníž. prenesená",J138,0)</f>
        <v>0</v>
      </c>
      <c r="BI138" s="81">
        <f>IF(N138="nulová",J138,0)</f>
        <v>0</v>
      </c>
      <c r="BJ138" s="3" t="s">
        <v>10</v>
      </c>
      <c r="BK138" s="81">
        <f>ROUND(I138*H138,2)</f>
        <v>0</v>
      </c>
      <c r="BL138" s="3" t="s">
        <v>179</v>
      </c>
      <c r="BM138" s="152" t="s">
        <v>184</v>
      </c>
    </row>
    <row r="139" spans="1:65" ht="14.25" customHeight="1">
      <c r="A139" s="153"/>
      <c r="B139" s="154"/>
      <c r="C139" s="153"/>
      <c r="D139" s="155" t="s">
        <v>181</v>
      </c>
      <c r="E139" s="156" t="s">
        <v>1</v>
      </c>
      <c r="F139" s="157" t="s">
        <v>185</v>
      </c>
      <c r="G139" s="153"/>
      <c r="H139" s="158">
        <v>9.0229999999999997</v>
      </c>
      <c r="I139" s="153"/>
      <c r="J139" s="153"/>
      <c r="K139" s="153"/>
      <c r="L139" s="154"/>
      <c r="M139" s="159"/>
      <c r="N139" s="153"/>
      <c r="O139" s="153"/>
      <c r="P139" s="153"/>
      <c r="Q139" s="153"/>
      <c r="R139" s="153"/>
      <c r="S139" s="153"/>
      <c r="T139" s="160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6" t="s">
        <v>181</v>
      </c>
      <c r="AU139" s="156" t="s">
        <v>10</v>
      </c>
      <c r="AV139" s="153" t="s">
        <v>10</v>
      </c>
      <c r="AW139" s="153" t="s">
        <v>64</v>
      </c>
      <c r="AX139" s="153" t="s">
        <v>153</v>
      </c>
      <c r="AY139" s="156" t="s">
        <v>172</v>
      </c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153"/>
    </row>
    <row r="140" spans="1:65" ht="22.5" customHeight="1">
      <c r="A140" s="128"/>
      <c r="B140" s="129"/>
      <c r="C140" s="128"/>
      <c r="D140" s="130" t="s">
        <v>145</v>
      </c>
      <c r="E140" s="139" t="s">
        <v>17</v>
      </c>
      <c r="F140" s="139" t="s">
        <v>186</v>
      </c>
      <c r="G140" s="128"/>
      <c r="H140" s="128"/>
      <c r="I140" s="128"/>
      <c r="J140" s="140">
        <f>BK140</f>
        <v>0</v>
      </c>
      <c r="K140" s="128"/>
      <c r="L140" s="129"/>
      <c r="M140" s="133"/>
      <c r="N140" s="128"/>
      <c r="O140" s="128"/>
      <c r="P140" s="135">
        <f>SUM(P141:P153)</f>
        <v>0</v>
      </c>
      <c r="Q140" s="128"/>
      <c r="R140" s="135">
        <f>SUM(R141:R153)</f>
        <v>0</v>
      </c>
      <c r="S140" s="128"/>
      <c r="T140" s="136">
        <f>SUM(T141:T153)</f>
        <v>0.78938200000000003</v>
      </c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30" t="s">
        <v>153</v>
      </c>
      <c r="AS140" s="128"/>
      <c r="AT140" s="137" t="s">
        <v>145</v>
      </c>
      <c r="AU140" s="137" t="s">
        <v>153</v>
      </c>
      <c r="AV140" s="128"/>
      <c r="AW140" s="128"/>
      <c r="AX140" s="128"/>
      <c r="AY140" s="130" t="s">
        <v>172</v>
      </c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38">
        <f>SUM(BK141:BK153)</f>
        <v>0</v>
      </c>
      <c r="BL140" s="128"/>
      <c r="BM140" s="128"/>
    </row>
    <row r="141" spans="1:65" ht="36" customHeight="1">
      <c r="A141" s="16"/>
      <c r="B141" s="17"/>
      <c r="C141" s="141" t="s">
        <v>187</v>
      </c>
      <c r="D141" s="141" t="s">
        <v>175</v>
      </c>
      <c r="E141" s="142" t="s">
        <v>188</v>
      </c>
      <c r="F141" s="143" t="s">
        <v>189</v>
      </c>
      <c r="G141" s="144" t="s">
        <v>178</v>
      </c>
      <c r="H141" s="145">
        <v>10.895</v>
      </c>
      <c r="I141" s="146"/>
      <c r="J141" s="147">
        <f>ROUND(I141*H141,2)</f>
        <v>0</v>
      </c>
      <c r="K141" s="148"/>
      <c r="L141" s="17"/>
      <c r="M141" s="149" t="s">
        <v>1</v>
      </c>
      <c r="N141" s="75" t="s">
        <v>75</v>
      </c>
      <c r="O141" s="16"/>
      <c r="P141" s="150">
        <f>O141*H141</f>
        <v>0</v>
      </c>
      <c r="Q141" s="150">
        <v>0</v>
      </c>
      <c r="R141" s="150">
        <f>Q141*H141</f>
        <v>0</v>
      </c>
      <c r="S141" s="150">
        <v>6.5000000000000002E-2</v>
      </c>
      <c r="T141" s="151">
        <f>S141*H141</f>
        <v>0.708175</v>
      </c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52" t="s">
        <v>179</v>
      </c>
      <c r="AS141" s="16"/>
      <c r="AT141" s="152" t="s">
        <v>175</v>
      </c>
      <c r="AU141" s="152" t="s">
        <v>10</v>
      </c>
      <c r="AV141" s="16"/>
      <c r="AW141" s="16"/>
      <c r="AX141" s="16"/>
      <c r="AY141" s="3" t="s">
        <v>172</v>
      </c>
      <c r="AZ141" s="16"/>
      <c r="BA141" s="16"/>
      <c r="BB141" s="16"/>
      <c r="BC141" s="16"/>
      <c r="BD141" s="16"/>
      <c r="BE141" s="81">
        <f>IF(N141="základná",J141,0)</f>
        <v>0</v>
      </c>
      <c r="BF141" s="81">
        <f>IF(N141="znížená",J141,0)</f>
        <v>0</v>
      </c>
      <c r="BG141" s="81">
        <f>IF(N141="zákl. prenesená",J141,0)</f>
        <v>0</v>
      </c>
      <c r="BH141" s="81">
        <f>IF(N141="zníž. prenesená",J141,0)</f>
        <v>0</v>
      </c>
      <c r="BI141" s="81">
        <f>IF(N141="nulová",J141,0)</f>
        <v>0</v>
      </c>
      <c r="BJ141" s="3" t="s">
        <v>10</v>
      </c>
      <c r="BK141" s="81">
        <f>ROUND(I141*H141,2)</f>
        <v>0</v>
      </c>
      <c r="BL141" s="3" t="s">
        <v>179</v>
      </c>
      <c r="BM141" s="152" t="s">
        <v>194</v>
      </c>
    </row>
    <row r="142" spans="1:65" ht="14.25" customHeight="1">
      <c r="A142" s="153"/>
      <c r="B142" s="154"/>
      <c r="C142" s="153"/>
      <c r="D142" s="155" t="s">
        <v>181</v>
      </c>
      <c r="E142" s="156" t="s">
        <v>1</v>
      </c>
      <c r="F142" s="157" t="s">
        <v>195</v>
      </c>
      <c r="G142" s="153"/>
      <c r="H142" s="158">
        <v>10.895</v>
      </c>
      <c r="I142" s="153"/>
      <c r="J142" s="153"/>
      <c r="K142" s="153"/>
      <c r="L142" s="154"/>
      <c r="M142" s="159"/>
      <c r="N142" s="153"/>
      <c r="O142" s="153"/>
      <c r="P142" s="153"/>
      <c r="Q142" s="153"/>
      <c r="R142" s="153"/>
      <c r="S142" s="153"/>
      <c r="T142" s="160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6" t="s">
        <v>181</v>
      </c>
      <c r="AU142" s="156" t="s">
        <v>10</v>
      </c>
      <c r="AV142" s="153" t="s">
        <v>10</v>
      </c>
      <c r="AW142" s="153" t="s">
        <v>64</v>
      </c>
      <c r="AX142" s="153" t="s">
        <v>15</v>
      </c>
      <c r="AY142" s="156" t="s">
        <v>172</v>
      </c>
      <c r="AZ142" s="153"/>
      <c r="BA142" s="153"/>
      <c r="BB142" s="153"/>
      <c r="BC142" s="153"/>
      <c r="BD142" s="153"/>
      <c r="BE142" s="153"/>
      <c r="BF142" s="153"/>
      <c r="BG142" s="153"/>
      <c r="BH142" s="153"/>
      <c r="BI142" s="153"/>
      <c r="BJ142" s="153"/>
      <c r="BK142" s="153"/>
      <c r="BL142" s="153"/>
      <c r="BM142" s="153"/>
    </row>
    <row r="143" spans="1:65" ht="14.25" customHeight="1">
      <c r="A143" s="161"/>
      <c r="B143" s="162"/>
      <c r="C143" s="161"/>
      <c r="D143" s="155" t="s">
        <v>181</v>
      </c>
      <c r="E143" s="163" t="s">
        <v>7</v>
      </c>
      <c r="F143" s="164" t="s">
        <v>196</v>
      </c>
      <c r="G143" s="161"/>
      <c r="H143" s="165">
        <v>10.895</v>
      </c>
      <c r="I143" s="161"/>
      <c r="J143" s="161"/>
      <c r="K143" s="161"/>
      <c r="L143" s="162"/>
      <c r="M143" s="166"/>
      <c r="N143" s="161"/>
      <c r="O143" s="161"/>
      <c r="P143" s="161"/>
      <c r="Q143" s="161"/>
      <c r="R143" s="161"/>
      <c r="S143" s="161"/>
      <c r="T143" s="167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3" t="s">
        <v>181</v>
      </c>
      <c r="AU143" s="163" t="s">
        <v>10</v>
      </c>
      <c r="AV143" s="161" t="s">
        <v>179</v>
      </c>
      <c r="AW143" s="161" t="s">
        <v>64</v>
      </c>
      <c r="AX143" s="161" t="s">
        <v>153</v>
      </c>
      <c r="AY143" s="163" t="s">
        <v>172</v>
      </c>
      <c r="AZ143" s="161"/>
      <c r="BA143" s="161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</row>
    <row r="144" spans="1:65" ht="36" customHeight="1">
      <c r="A144" s="16"/>
      <c r="B144" s="17"/>
      <c r="C144" s="141" t="s">
        <v>179</v>
      </c>
      <c r="D144" s="141" t="s">
        <v>175</v>
      </c>
      <c r="E144" s="142" t="s">
        <v>200</v>
      </c>
      <c r="F144" s="143" t="s">
        <v>201</v>
      </c>
      <c r="G144" s="144" t="s">
        <v>178</v>
      </c>
      <c r="H144" s="145">
        <v>9.0229999999999997</v>
      </c>
      <c r="I144" s="146"/>
      <c r="J144" s="147">
        <f>ROUND(I144*H144,2)</f>
        <v>0</v>
      </c>
      <c r="K144" s="148"/>
      <c r="L144" s="17"/>
      <c r="M144" s="149" t="s">
        <v>1</v>
      </c>
      <c r="N144" s="75" t="s">
        <v>75</v>
      </c>
      <c r="O144" s="16"/>
      <c r="P144" s="150">
        <f>O144*H144</f>
        <v>0</v>
      </c>
      <c r="Q144" s="150">
        <v>0</v>
      </c>
      <c r="R144" s="150">
        <f>Q144*H144</f>
        <v>0</v>
      </c>
      <c r="S144" s="150">
        <v>8.9999999999999993E-3</v>
      </c>
      <c r="T144" s="151">
        <f>S144*H144</f>
        <v>8.1206999999999988E-2</v>
      </c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52" t="s">
        <v>179</v>
      </c>
      <c r="AS144" s="16"/>
      <c r="AT144" s="152" t="s">
        <v>175</v>
      </c>
      <c r="AU144" s="152" t="s">
        <v>10</v>
      </c>
      <c r="AV144" s="16"/>
      <c r="AW144" s="16"/>
      <c r="AX144" s="16"/>
      <c r="AY144" s="3" t="s">
        <v>172</v>
      </c>
      <c r="AZ144" s="16"/>
      <c r="BA144" s="16"/>
      <c r="BB144" s="16"/>
      <c r="BC144" s="16"/>
      <c r="BD144" s="16"/>
      <c r="BE144" s="81">
        <f>IF(N144="základná",J144,0)</f>
        <v>0</v>
      </c>
      <c r="BF144" s="81">
        <f>IF(N144="znížená",J144,0)</f>
        <v>0</v>
      </c>
      <c r="BG144" s="81">
        <f>IF(N144="zákl. prenesená",J144,0)</f>
        <v>0</v>
      </c>
      <c r="BH144" s="81">
        <f>IF(N144="zníž. prenesená",J144,0)</f>
        <v>0</v>
      </c>
      <c r="BI144" s="81">
        <f>IF(N144="nulová",J144,0)</f>
        <v>0</v>
      </c>
      <c r="BJ144" s="3" t="s">
        <v>10</v>
      </c>
      <c r="BK144" s="81">
        <f>ROUND(I144*H144,2)</f>
        <v>0</v>
      </c>
      <c r="BL144" s="3" t="s">
        <v>179</v>
      </c>
      <c r="BM144" s="152" t="s">
        <v>205</v>
      </c>
    </row>
    <row r="145" spans="1:65" ht="14.25" customHeight="1">
      <c r="A145" s="153"/>
      <c r="B145" s="154"/>
      <c r="C145" s="153"/>
      <c r="D145" s="155" t="s">
        <v>181</v>
      </c>
      <c r="E145" s="156" t="s">
        <v>1</v>
      </c>
      <c r="F145" s="157" t="s">
        <v>206</v>
      </c>
      <c r="G145" s="153"/>
      <c r="H145" s="158">
        <v>9.0229999999999997</v>
      </c>
      <c r="I145" s="153"/>
      <c r="J145" s="153"/>
      <c r="K145" s="153"/>
      <c r="L145" s="154"/>
      <c r="M145" s="159"/>
      <c r="N145" s="153"/>
      <c r="O145" s="153"/>
      <c r="P145" s="153"/>
      <c r="Q145" s="153"/>
      <c r="R145" s="153"/>
      <c r="S145" s="153"/>
      <c r="T145" s="160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6" t="s">
        <v>181</v>
      </c>
      <c r="AU145" s="156" t="s">
        <v>10</v>
      </c>
      <c r="AV145" s="153" t="s">
        <v>10</v>
      </c>
      <c r="AW145" s="153" t="s">
        <v>64</v>
      </c>
      <c r="AX145" s="153" t="s">
        <v>153</v>
      </c>
      <c r="AY145" s="156" t="s">
        <v>172</v>
      </c>
      <c r="AZ145" s="153"/>
      <c r="BA145" s="153"/>
      <c r="BB145" s="153"/>
      <c r="BC145" s="153"/>
      <c r="BD145" s="153"/>
      <c r="BE145" s="153"/>
      <c r="BF145" s="153"/>
      <c r="BG145" s="153"/>
      <c r="BH145" s="153"/>
      <c r="BI145" s="153"/>
      <c r="BJ145" s="153"/>
      <c r="BK145" s="153"/>
      <c r="BL145" s="153"/>
      <c r="BM145" s="153"/>
    </row>
    <row r="146" spans="1:65" ht="24" customHeight="1">
      <c r="A146" s="16"/>
      <c r="B146" s="17"/>
      <c r="C146" s="141" t="s">
        <v>207</v>
      </c>
      <c r="D146" s="141" t="s">
        <v>175</v>
      </c>
      <c r="E146" s="142" t="s">
        <v>208</v>
      </c>
      <c r="F146" s="143" t="s">
        <v>209</v>
      </c>
      <c r="G146" s="144" t="s">
        <v>210</v>
      </c>
      <c r="H146" s="145">
        <v>0.78900000000000003</v>
      </c>
      <c r="I146" s="146"/>
      <c r="J146" s="147">
        <f t="shared" ref="J146:J148" si="9">ROUND(I146*H146,2)</f>
        <v>0</v>
      </c>
      <c r="K146" s="148"/>
      <c r="L146" s="17"/>
      <c r="M146" s="149" t="s">
        <v>1</v>
      </c>
      <c r="N146" s="75" t="s">
        <v>75</v>
      </c>
      <c r="O146" s="16"/>
      <c r="P146" s="150">
        <f t="shared" ref="P146:P148" si="10">O146*H146</f>
        <v>0</v>
      </c>
      <c r="Q146" s="150">
        <v>0</v>
      </c>
      <c r="R146" s="150">
        <f t="shared" ref="R146:R148" si="11">Q146*H146</f>
        <v>0</v>
      </c>
      <c r="S146" s="150">
        <v>0</v>
      </c>
      <c r="T146" s="151">
        <f t="shared" ref="T146:T148" si="12">S146*H146</f>
        <v>0</v>
      </c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52" t="s">
        <v>179</v>
      </c>
      <c r="AS146" s="16"/>
      <c r="AT146" s="152" t="s">
        <v>175</v>
      </c>
      <c r="AU146" s="152" t="s">
        <v>10</v>
      </c>
      <c r="AV146" s="16"/>
      <c r="AW146" s="16"/>
      <c r="AX146" s="16"/>
      <c r="AY146" s="3" t="s">
        <v>172</v>
      </c>
      <c r="AZ146" s="16"/>
      <c r="BA146" s="16"/>
      <c r="BB146" s="16"/>
      <c r="BC146" s="16"/>
      <c r="BD146" s="16"/>
      <c r="BE146" s="81">
        <f t="shared" ref="BE146:BE148" si="13">IF(N146="základná",J146,0)</f>
        <v>0</v>
      </c>
      <c r="BF146" s="81">
        <f t="shared" ref="BF146:BF148" si="14">IF(N146="znížená",J146,0)</f>
        <v>0</v>
      </c>
      <c r="BG146" s="81">
        <f t="shared" ref="BG146:BG148" si="15">IF(N146="zákl. prenesená",J146,0)</f>
        <v>0</v>
      </c>
      <c r="BH146" s="81">
        <f t="shared" ref="BH146:BH148" si="16">IF(N146="zníž. prenesená",J146,0)</f>
        <v>0</v>
      </c>
      <c r="BI146" s="81">
        <f t="shared" ref="BI146:BI148" si="17">IF(N146="nulová",J146,0)</f>
        <v>0</v>
      </c>
      <c r="BJ146" s="3" t="s">
        <v>10</v>
      </c>
      <c r="BK146" s="81">
        <f t="shared" ref="BK146:BK148" si="18">ROUND(I146*H146,2)</f>
        <v>0</v>
      </c>
      <c r="BL146" s="3" t="s">
        <v>179</v>
      </c>
      <c r="BM146" s="152" t="s">
        <v>214</v>
      </c>
    </row>
    <row r="147" spans="1:65" ht="16.5" customHeight="1">
      <c r="A147" s="16"/>
      <c r="B147" s="17"/>
      <c r="C147" s="141" t="s">
        <v>173</v>
      </c>
      <c r="D147" s="141" t="s">
        <v>175</v>
      </c>
      <c r="E147" s="142" t="s">
        <v>215</v>
      </c>
      <c r="F147" s="143" t="s">
        <v>216</v>
      </c>
      <c r="G147" s="144" t="s">
        <v>210</v>
      </c>
      <c r="H147" s="145">
        <v>0.78900000000000003</v>
      </c>
      <c r="I147" s="146"/>
      <c r="J147" s="147">
        <f t="shared" si="9"/>
        <v>0</v>
      </c>
      <c r="K147" s="148"/>
      <c r="L147" s="17"/>
      <c r="M147" s="149" t="s">
        <v>1</v>
      </c>
      <c r="N147" s="75" t="s">
        <v>75</v>
      </c>
      <c r="O147" s="16"/>
      <c r="P147" s="150">
        <f t="shared" si="10"/>
        <v>0</v>
      </c>
      <c r="Q147" s="150">
        <v>0</v>
      </c>
      <c r="R147" s="150">
        <f t="shared" si="11"/>
        <v>0</v>
      </c>
      <c r="S147" s="150">
        <v>0</v>
      </c>
      <c r="T147" s="151">
        <f t="shared" si="12"/>
        <v>0</v>
      </c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52" t="s">
        <v>179</v>
      </c>
      <c r="AS147" s="16"/>
      <c r="AT147" s="152" t="s">
        <v>175</v>
      </c>
      <c r="AU147" s="152" t="s">
        <v>10</v>
      </c>
      <c r="AV147" s="16"/>
      <c r="AW147" s="16"/>
      <c r="AX147" s="16"/>
      <c r="AY147" s="3" t="s">
        <v>172</v>
      </c>
      <c r="AZ147" s="16"/>
      <c r="BA147" s="16"/>
      <c r="BB147" s="16"/>
      <c r="BC147" s="16"/>
      <c r="BD147" s="16"/>
      <c r="BE147" s="81">
        <f t="shared" si="13"/>
        <v>0</v>
      </c>
      <c r="BF147" s="81">
        <f t="shared" si="14"/>
        <v>0</v>
      </c>
      <c r="BG147" s="81">
        <f t="shared" si="15"/>
        <v>0</v>
      </c>
      <c r="BH147" s="81">
        <f t="shared" si="16"/>
        <v>0</v>
      </c>
      <c r="BI147" s="81">
        <f t="shared" si="17"/>
        <v>0</v>
      </c>
      <c r="BJ147" s="3" t="s">
        <v>10</v>
      </c>
      <c r="BK147" s="81">
        <f t="shared" si="18"/>
        <v>0</v>
      </c>
      <c r="BL147" s="3" t="s">
        <v>179</v>
      </c>
      <c r="BM147" s="152" t="s">
        <v>219</v>
      </c>
    </row>
    <row r="148" spans="1:65" ht="24" customHeight="1">
      <c r="A148" s="16"/>
      <c r="B148" s="17"/>
      <c r="C148" s="141" t="s">
        <v>220</v>
      </c>
      <c r="D148" s="141" t="s">
        <v>175</v>
      </c>
      <c r="E148" s="142" t="s">
        <v>221</v>
      </c>
      <c r="F148" s="143" t="s">
        <v>222</v>
      </c>
      <c r="G148" s="144" t="s">
        <v>210</v>
      </c>
      <c r="H148" s="145">
        <v>18.936</v>
      </c>
      <c r="I148" s="146"/>
      <c r="J148" s="147">
        <f t="shared" si="9"/>
        <v>0</v>
      </c>
      <c r="K148" s="148"/>
      <c r="L148" s="17"/>
      <c r="M148" s="149" t="s">
        <v>1</v>
      </c>
      <c r="N148" s="75" t="s">
        <v>75</v>
      </c>
      <c r="O148" s="16"/>
      <c r="P148" s="150">
        <f t="shared" si="10"/>
        <v>0</v>
      </c>
      <c r="Q148" s="150">
        <v>0</v>
      </c>
      <c r="R148" s="150">
        <f t="shared" si="11"/>
        <v>0</v>
      </c>
      <c r="S148" s="150">
        <v>0</v>
      </c>
      <c r="T148" s="151">
        <f t="shared" si="12"/>
        <v>0</v>
      </c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52" t="s">
        <v>179</v>
      </c>
      <c r="AS148" s="16"/>
      <c r="AT148" s="152" t="s">
        <v>175</v>
      </c>
      <c r="AU148" s="152" t="s">
        <v>10</v>
      </c>
      <c r="AV148" s="16"/>
      <c r="AW148" s="16"/>
      <c r="AX148" s="16"/>
      <c r="AY148" s="3" t="s">
        <v>172</v>
      </c>
      <c r="AZ148" s="16"/>
      <c r="BA148" s="16"/>
      <c r="BB148" s="16"/>
      <c r="BC148" s="16"/>
      <c r="BD148" s="16"/>
      <c r="BE148" s="81">
        <f t="shared" si="13"/>
        <v>0</v>
      </c>
      <c r="BF148" s="81">
        <f t="shared" si="14"/>
        <v>0</v>
      </c>
      <c r="BG148" s="81">
        <f t="shared" si="15"/>
        <v>0</v>
      </c>
      <c r="BH148" s="81">
        <f t="shared" si="16"/>
        <v>0</v>
      </c>
      <c r="BI148" s="81">
        <f t="shared" si="17"/>
        <v>0</v>
      </c>
      <c r="BJ148" s="3" t="s">
        <v>10</v>
      </c>
      <c r="BK148" s="81">
        <f t="shared" si="18"/>
        <v>0</v>
      </c>
      <c r="BL148" s="3" t="s">
        <v>179</v>
      </c>
      <c r="BM148" s="152" t="s">
        <v>223</v>
      </c>
    </row>
    <row r="149" spans="1:65" ht="14.25" customHeight="1">
      <c r="A149" s="153"/>
      <c r="B149" s="154"/>
      <c r="C149" s="153"/>
      <c r="D149" s="155" t="s">
        <v>181</v>
      </c>
      <c r="E149" s="153"/>
      <c r="F149" s="157" t="s">
        <v>224</v>
      </c>
      <c r="G149" s="153"/>
      <c r="H149" s="158">
        <v>18.936</v>
      </c>
      <c r="I149" s="153"/>
      <c r="J149" s="153"/>
      <c r="K149" s="153"/>
      <c r="L149" s="154"/>
      <c r="M149" s="159"/>
      <c r="N149" s="153"/>
      <c r="O149" s="153"/>
      <c r="P149" s="153"/>
      <c r="Q149" s="153"/>
      <c r="R149" s="153"/>
      <c r="S149" s="153"/>
      <c r="T149" s="160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6" t="s">
        <v>181</v>
      </c>
      <c r="AU149" s="156" t="s">
        <v>10</v>
      </c>
      <c r="AV149" s="153" t="s">
        <v>10</v>
      </c>
      <c r="AW149" s="153" t="s">
        <v>4</v>
      </c>
      <c r="AX149" s="153" t="s">
        <v>153</v>
      </c>
      <c r="AY149" s="156" t="s">
        <v>172</v>
      </c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3"/>
      <c r="BJ149" s="153"/>
      <c r="BK149" s="153"/>
      <c r="BL149" s="153"/>
      <c r="BM149" s="153"/>
    </row>
    <row r="150" spans="1:65" ht="24" customHeight="1">
      <c r="A150" s="16"/>
      <c r="B150" s="17"/>
      <c r="C150" s="141" t="s">
        <v>225</v>
      </c>
      <c r="D150" s="141" t="s">
        <v>175</v>
      </c>
      <c r="E150" s="142" t="s">
        <v>226</v>
      </c>
      <c r="F150" s="143" t="s">
        <v>227</v>
      </c>
      <c r="G150" s="144" t="s">
        <v>210</v>
      </c>
      <c r="H150" s="145">
        <v>0.78900000000000003</v>
      </c>
      <c r="I150" s="146"/>
      <c r="J150" s="147">
        <f t="shared" ref="J150:J151" si="19">ROUND(I150*H150,2)</f>
        <v>0</v>
      </c>
      <c r="K150" s="148"/>
      <c r="L150" s="17"/>
      <c r="M150" s="149" t="s">
        <v>1</v>
      </c>
      <c r="N150" s="75" t="s">
        <v>75</v>
      </c>
      <c r="O150" s="16"/>
      <c r="P150" s="150">
        <f t="shared" ref="P150:P151" si="20">O150*H150</f>
        <v>0</v>
      </c>
      <c r="Q150" s="150">
        <v>0</v>
      </c>
      <c r="R150" s="150">
        <f t="shared" ref="R150:R151" si="21">Q150*H150</f>
        <v>0</v>
      </c>
      <c r="S150" s="150">
        <v>0</v>
      </c>
      <c r="T150" s="151">
        <f t="shared" ref="T150:T151" si="22">S150*H150</f>
        <v>0</v>
      </c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52" t="s">
        <v>179</v>
      </c>
      <c r="AS150" s="16"/>
      <c r="AT150" s="152" t="s">
        <v>175</v>
      </c>
      <c r="AU150" s="152" t="s">
        <v>10</v>
      </c>
      <c r="AV150" s="16"/>
      <c r="AW150" s="16"/>
      <c r="AX150" s="16"/>
      <c r="AY150" s="3" t="s">
        <v>172</v>
      </c>
      <c r="AZ150" s="16"/>
      <c r="BA150" s="16"/>
      <c r="BB150" s="16"/>
      <c r="BC150" s="16"/>
      <c r="BD150" s="16"/>
      <c r="BE150" s="81">
        <f t="shared" ref="BE150:BE151" si="23">IF(N150="základná",J150,0)</f>
        <v>0</v>
      </c>
      <c r="BF150" s="81">
        <f t="shared" ref="BF150:BF151" si="24">IF(N150="znížená",J150,0)</f>
        <v>0</v>
      </c>
      <c r="BG150" s="81">
        <f t="shared" ref="BG150:BG151" si="25">IF(N150="zákl. prenesená",J150,0)</f>
        <v>0</v>
      </c>
      <c r="BH150" s="81">
        <f t="shared" ref="BH150:BH151" si="26">IF(N150="zníž. prenesená",J150,0)</f>
        <v>0</v>
      </c>
      <c r="BI150" s="81">
        <f t="shared" ref="BI150:BI151" si="27">IF(N150="nulová",J150,0)</f>
        <v>0</v>
      </c>
      <c r="BJ150" s="3" t="s">
        <v>10</v>
      </c>
      <c r="BK150" s="81">
        <f t="shared" ref="BK150:BK151" si="28">ROUND(I150*H150,2)</f>
        <v>0</v>
      </c>
      <c r="BL150" s="3" t="s">
        <v>179</v>
      </c>
      <c r="BM150" s="152" t="s">
        <v>231</v>
      </c>
    </row>
    <row r="151" spans="1:65" ht="24" customHeight="1">
      <c r="A151" s="16"/>
      <c r="B151" s="17"/>
      <c r="C151" s="141" t="s">
        <v>17</v>
      </c>
      <c r="D151" s="141" t="s">
        <v>175</v>
      </c>
      <c r="E151" s="142" t="s">
        <v>232</v>
      </c>
      <c r="F151" s="143" t="s">
        <v>233</v>
      </c>
      <c r="G151" s="144" t="s">
        <v>210</v>
      </c>
      <c r="H151" s="145">
        <v>1.5780000000000001</v>
      </c>
      <c r="I151" s="146"/>
      <c r="J151" s="147">
        <f t="shared" si="19"/>
        <v>0</v>
      </c>
      <c r="K151" s="148"/>
      <c r="L151" s="17"/>
      <c r="M151" s="149" t="s">
        <v>1</v>
      </c>
      <c r="N151" s="75" t="s">
        <v>75</v>
      </c>
      <c r="O151" s="16"/>
      <c r="P151" s="150">
        <f t="shared" si="20"/>
        <v>0</v>
      </c>
      <c r="Q151" s="150">
        <v>0</v>
      </c>
      <c r="R151" s="150">
        <f t="shared" si="21"/>
        <v>0</v>
      </c>
      <c r="S151" s="150">
        <v>0</v>
      </c>
      <c r="T151" s="151">
        <f t="shared" si="22"/>
        <v>0</v>
      </c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52" t="s">
        <v>179</v>
      </c>
      <c r="AS151" s="16"/>
      <c r="AT151" s="152" t="s">
        <v>175</v>
      </c>
      <c r="AU151" s="152" t="s">
        <v>10</v>
      </c>
      <c r="AV151" s="16"/>
      <c r="AW151" s="16"/>
      <c r="AX151" s="16"/>
      <c r="AY151" s="3" t="s">
        <v>172</v>
      </c>
      <c r="AZ151" s="16"/>
      <c r="BA151" s="16"/>
      <c r="BB151" s="16"/>
      <c r="BC151" s="16"/>
      <c r="BD151" s="16"/>
      <c r="BE151" s="81">
        <f t="shared" si="23"/>
        <v>0</v>
      </c>
      <c r="BF151" s="81">
        <f t="shared" si="24"/>
        <v>0</v>
      </c>
      <c r="BG151" s="81">
        <f t="shared" si="25"/>
        <v>0</v>
      </c>
      <c r="BH151" s="81">
        <f t="shared" si="26"/>
        <v>0</v>
      </c>
      <c r="BI151" s="81">
        <f t="shared" si="27"/>
        <v>0</v>
      </c>
      <c r="BJ151" s="3" t="s">
        <v>10</v>
      </c>
      <c r="BK151" s="81">
        <f t="shared" si="28"/>
        <v>0</v>
      </c>
      <c r="BL151" s="3" t="s">
        <v>179</v>
      </c>
      <c r="BM151" s="152" t="s">
        <v>234</v>
      </c>
    </row>
    <row r="152" spans="1:65" ht="14.25" customHeight="1">
      <c r="A152" s="153"/>
      <c r="B152" s="154"/>
      <c r="C152" s="153"/>
      <c r="D152" s="155" t="s">
        <v>181</v>
      </c>
      <c r="E152" s="153"/>
      <c r="F152" s="157" t="s">
        <v>235</v>
      </c>
      <c r="G152" s="153"/>
      <c r="H152" s="158">
        <v>1.5780000000000001</v>
      </c>
      <c r="I152" s="153"/>
      <c r="J152" s="153"/>
      <c r="K152" s="153"/>
      <c r="L152" s="154"/>
      <c r="M152" s="159"/>
      <c r="N152" s="153"/>
      <c r="O152" s="153"/>
      <c r="P152" s="153"/>
      <c r="Q152" s="153"/>
      <c r="R152" s="153"/>
      <c r="S152" s="153"/>
      <c r="T152" s="160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6" t="s">
        <v>181</v>
      </c>
      <c r="AU152" s="156" t="s">
        <v>10</v>
      </c>
      <c r="AV152" s="153" t="s">
        <v>10</v>
      </c>
      <c r="AW152" s="153" t="s">
        <v>4</v>
      </c>
      <c r="AX152" s="153" t="s">
        <v>153</v>
      </c>
      <c r="AY152" s="156" t="s">
        <v>172</v>
      </c>
      <c r="AZ152" s="153"/>
      <c r="BA152" s="153"/>
      <c r="BB152" s="153"/>
      <c r="BC152" s="153"/>
      <c r="BD152" s="153"/>
      <c r="BE152" s="153"/>
      <c r="BF152" s="153"/>
      <c r="BG152" s="153"/>
      <c r="BH152" s="153"/>
      <c r="BI152" s="153"/>
      <c r="BJ152" s="153"/>
      <c r="BK152" s="153"/>
      <c r="BL152" s="153"/>
      <c r="BM152" s="153"/>
    </row>
    <row r="153" spans="1:65" ht="24" customHeight="1">
      <c r="A153" s="16"/>
      <c r="B153" s="17"/>
      <c r="C153" s="141" t="s">
        <v>237</v>
      </c>
      <c r="D153" s="141" t="s">
        <v>175</v>
      </c>
      <c r="E153" s="142" t="s">
        <v>238</v>
      </c>
      <c r="F153" s="143" t="s">
        <v>239</v>
      </c>
      <c r="G153" s="144" t="s">
        <v>210</v>
      </c>
      <c r="H153" s="145">
        <v>0.78900000000000003</v>
      </c>
      <c r="I153" s="146"/>
      <c r="J153" s="147">
        <f>ROUND(I153*H153,2)</f>
        <v>0</v>
      </c>
      <c r="K153" s="148"/>
      <c r="L153" s="17"/>
      <c r="M153" s="149" t="s">
        <v>1</v>
      </c>
      <c r="N153" s="75" t="s">
        <v>75</v>
      </c>
      <c r="O153" s="16"/>
      <c r="P153" s="150">
        <f>O153*H153</f>
        <v>0</v>
      </c>
      <c r="Q153" s="150">
        <v>0</v>
      </c>
      <c r="R153" s="150">
        <f>Q153*H153</f>
        <v>0</v>
      </c>
      <c r="S153" s="150">
        <v>0</v>
      </c>
      <c r="T153" s="151">
        <f>S153*H153</f>
        <v>0</v>
      </c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52" t="s">
        <v>179</v>
      </c>
      <c r="AS153" s="16"/>
      <c r="AT153" s="152" t="s">
        <v>175</v>
      </c>
      <c r="AU153" s="152" t="s">
        <v>10</v>
      </c>
      <c r="AV153" s="16"/>
      <c r="AW153" s="16"/>
      <c r="AX153" s="16"/>
      <c r="AY153" s="3" t="s">
        <v>172</v>
      </c>
      <c r="AZ153" s="16"/>
      <c r="BA153" s="16"/>
      <c r="BB153" s="16"/>
      <c r="BC153" s="16"/>
      <c r="BD153" s="16"/>
      <c r="BE153" s="81">
        <f>IF(N153="základná",J153,0)</f>
        <v>0</v>
      </c>
      <c r="BF153" s="81">
        <f>IF(N153="znížená",J153,0)</f>
        <v>0</v>
      </c>
      <c r="BG153" s="81">
        <f>IF(N153="zákl. prenesená",J153,0)</f>
        <v>0</v>
      </c>
      <c r="BH153" s="81">
        <f>IF(N153="zníž. prenesená",J153,0)</f>
        <v>0</v>
      </c>
      <c r="BI153" s="81">
        <f>IF(N153="nulová",J153,0)</f>
        <v>0</v>
      </c>
      <c r="BJ153" s="3" t="s">
        <v>10</v>
      </c>
      <c r="BK153" s="81">
        <f>ROUND(I153*H153,2)</f>
        <v>0</v>
      </c>
      <c r="BL153" s="3" t="s">
        <v>179</v>
      </c>
      <c r="BM153" s="152" t="s">
        <v>242</v>
      </c>
    </row>
    <row r="154" spans="1:65" ht="22.5" customHeight="1">
      <c r="A154" s="128"/>
      <c r="B154" s="129"/>
      <c r="C154" s="128"/>
      <c r="D154" s="130" t="s">
        <v>145</v>
      </c>
      <c r="E154" s="139" t="s">
        <v>243</v>
      </c>
      <c r="F154" s="139" t="s">
        <v>244</v>
      </c>
      <c r="G154" s="128"/>
      <c r="H154" s="128"/>
      <c r="I154" s="128"/>
      <c r="J154" s="140">
        <f>BK154</f>
        <v>0</v>
      </c>
      <c r="K154" s="128"/>
      <c r="L154" s="129"/>
      <c r="M154" s="133"/>
      <c r="N154" s="128"/>
      <c r="O154" s="128"/>
      <c r="P154" s="135">
        <f>P155</f>
        <v>0</v>
      </c>
      <c r="Q154" s="128"/>
      <c r="R154" s="135">
        <f>R155</f>
        <v>0</v>
      </c>
      <c r="S154" s="128"/>
      <c r="T154" s="136">
        <f>T155</f>
        <v>0</v>
      </c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30" t="s">
        <v>153</v>
      </c>
      <c r="AS154" s="128"/>
      <c r="AT154" s="137" t="s">
        <v>145</v>
      </c>
      <c r="AU154" s="137" t="s">
        <v>153</v>
      </c>
      <c r="AV154" s="128"/>
      <c r="AW154" s="128"/>
      <c r="AX154" s="128"/>
      <c r="AY154" s="130" t="s">
        <v>172</v>
      </c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38">
        <f>BK155</f>
        <v>0</v>
      </c>
      <c r="BL154" s="128"/>
      <c r="BM154" s="128"/>
    </row>
    <row r="155" spans="1:65" ht="24" customHeight="1">
      <c r="A155" s="16"/>
      <c r="B155" s="17"/>
      <c r="C155" s="141" t="s">
        <v>245</v>
      </c>
      <c r="D155" s="141" t="s">
        <v>175</v>
      </c>
      <c r="E155" s="142" t="s">
        <v>247</v>
      </c>
      <c r="F155" s="143" t="s">
        <v>248</v>
      </c>
      <c r="G155" s="144" t="s">
        <v>210</v>
      </c>
      <c r="H155" s="145">
        <v>1.2250000000000001</v>
      </c>
      <c r="I155" s="146"/>
      <c r="J155" s="147">
        <f>ROUND(I155*H155,2)</f>
        <v>0</v>
      </c>
      <c r="K155" s="148"/>
      <c r="L155" s="17"/>
      <c r="M155" s="149" t="s">
        <v>1</v>
      </c>
      <c r="N155" s="75" t="s">
        <v>75</v>
      </c>
      <c r="O155" s="16"/>
      <c r="P155" s="150">
        <f>O155*H155</f>
        <v>0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52" t="s">
        <v>179</v>
      </c>
      <c r="AS155" s="16"/>
      <c r="AT155" s="152" t="s">
        <v>175</v>
      </c>
      <c r="AU155" s="152" t="s">
        <v>10</v>
      </c>
      <c r="AV155" s="16"/>
      <c r="AW155" s="16"/>
      <c r="AX155" s="16"/>
      <c r="AY155" s="3" t="s">
        <v>172</v>
      </c>
      <c r="AZ155" s="16"/>
      <c r="BA155" s="16"/>
      <c r="BB155" s="16"/>
      <c r="BC155" s="16"/>
      <c r="BD155" s="16"/>
      <c r="BE155" s="81">
        <f>IF(N155="základná",J155,0)</f>
        <v>0</v>
      </c>
      <c r="BF155" s="81">
        <f>IF(N155="znížená",J155,0)</f>
        <v>0</v>
      </c>
      <c r="BG155" s="81">
        <f>IF(N155="zákl. prenesená",J155,0)</f>
        <v>0</v>
      </c>
      <c r="BH155" s="81">
        <f>IF(N155="zníž. prenesená",J155,0)</f>
        <v>0</v>
      </c>
      <c r="BI155" s="81">
        <f>IF(N155="nulová",J155,0)</f>
        <v>0</v>
      </c>
      <c r="BJ155" s="3" t="s">
        <v>10</v>
      </c>
      <c r="BK155" s="81">
        <f>ROUND(I155*H155,2)</f>
        <v>0</v>
      </c>
      <c r="BL155" s="3" t="s">
        <v>179</v>
      </c>
      <c r="BM155" s="152" t="s">
        <v>251</v>
      </c>
    </row>
    <row r="156" spans="1:65" ht="25.5" customHeight="1">
      <c r="A156" s="128"/>
      <c r="B156" s="129"/>
      <c r="C156" s="128"/>
      <c r="D156" s="130" t="s">
        <v>145</v>
      </c>
      <c r="E156" s="131" t="s">
        <v>252</v>
      </c>
      <c r="F156" s="131" t="s">
        <v>253</v>
      </c>
      <c r="G156" s="128"/>
      <c r="H156" s="128"/>
      <c r="I156" s="128"/>
      <c r="J156" s="132">
        <f t="shared" ref="J156:J157" si="29">BK156</f>
        <v>0</v>
      </c>
      <c r="K156" s="128"/>
      <c r="L156" s="129"/>
      <c r="M156" s="133"/>
      <c r="N156" s="128"/>
      <c r="O156" s="128"/>
      <c r="P156" s="135">
        <f>P157+P168</f>
        <v>0</v>
      </c>
      <c r="Q156" s="128"/>
      <c r="R156" s="135">
        <f>R157+R168</f>
        <v>0.54700070000000001</v>
      </c>
      <c r="S156" s="128"/>
      <c r="T156" s="136">
        <f>T157+T168</f>
        <v>0</v>
      </c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30" t="s">
        <v>10</v>
      </c>
      <c r="AS156" s="128"/>
      <c r="AT156" s="137" t="s">
        <v>145</v>
      </c>
      <c r="AU156" s="137" t="s">
        <v>15</v>
      </c>
      <c r="AV156" s="128"/>
      <c r="AW156" s="128"/>
      <c r="AX156" s="128"/>
      <c r="AY156" s="130" t="s">
        <v>172</v>
      </c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38">
        <f>BK157+BK168</f>
        <v>0</v>
      </c>
      <c r="BL156" s="128"/>
      <c r="BM156" s="128"/>
    </row>
    <row r="157" spans="1:65" ht="22.5" customHeight="1">
      <c r="A157" s="128"/>
      <c r="B157" s="129"/>
      <c r="C157" s="128"/>
      <c r="D157" s="130" t="s">
        <v>145</v>
      </c>
      <c r="E157" s="139" t="s">
        <v>254</v>
      </c>
      <c r="F157" s="139" t="s">
        <v>255</v>
      </c>
      <c r="G157" s="128"/>
      <c r="H157" s="128"/>
      <c r="I157" s="128"/>
      <c r="J157" s="140">
        <f t="shared" si="29"/>
        <v>0</v>
      </c>
      <c r="K157" s="128"/>
      <c r="L157" s="129"/>
      <c r="M157" s="133"/>
      <c r="N157" s="128"/>
      <c r="O157" s="128"/>
      <c r="P157" s="135">
        <f>SUM(P158:P167)</f>
        <v>0</v>
      </c>
      <c r="Q157" s="128"/>
      <c r="R157" s="135">
        <f>SUM(R158:R167)</f>
        <v>2.6091E-2</v>
      </c>
      <c r="S157" s="128"/>
      <c r="T157" s="136">
        <f>SUM(T158:T167)</f>
        <v>0</v>
      </c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30" t="s">
        <v>10</v>
      </c>
      <c r="AS157" s="128"/>
      <c r="AT157" s="137" t="s">
        <v>145</v>
      </c>
      <c r="AU157" s="137" t="s">
        <v>153</v>
      </c>
      <c r="AV157" s="128"/>
      <c r="AW157" s="128"/>
      <c r="AX157" s="128"/>
      <c r="AY157" s="130" t="s">
        <v>172</v>
      </c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38">
        <f>SUM(BK158:BK167)</f>
        <v>0</v>
      </c>
      <c r="BL157" s="128"/>
      <c r="BM157" s="128"/>
    </row>
    <row r="158" spans="1:65" ht="16.5" customHeight="1">
      <c r="A158" s="16"/>
      <c r="B158" s="17"/>
      <c r="C158" s="141" t="s">
        <v>212</v>
      </c>
      <c r="D158" s="141" t="s">
        <v>175</v>
      </c>
      <c r="E158" s="142" t="s">
        <v>259</v>
      </c>
      <c r="F158" s="143" t="s">
        <v>260</v>
      </c>
      <c r="G158" s="144" t="s">
        <v>261</v>
      </c>
      <c r="H158" s="145">
        <v>5.2</v>
      </c>
      <c r="I158" s="146"/>
      <c r="J158" s="147">
        <f>ROUND(I158*H158,2)</f>
        <v>0</v>
      </c>
      <c r="K158" s="148"/>
      <c r="L158" s="17"/>
      <c r="M158" s="149" t="s">
        <v>1</v>
      </c>
      <c r="N158" s="75" t="s">
        <v>75</v>
      </c>
      <c r="O158" s="16"/>
      <c r="P158" s="150">
        <f>O158*H158</f>
        <v>0</v>
      </c>
      <c r="Q158" s="150">
        <v>9.0000000000000006E-5</v>
      </c>
      <c r="R158" s="150">
        <f>Q158*H158</f>
        <v>4.6800000000000005E-4</v>
      </c>
      <c r="S158" s="150">
        <v>0</v>
      </c>
      <c r="T158" s="151">
        <f>S158*H158</f>
        <v>0</v>
      </c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52" t="s">
        <v>264</v>
      </c>
      <c r="AS158" s="16"/>
      <c r="AT158" s="152" t="s">
        <v>175</v>
      </c>
      <c r="AU158" s="152" t="s">
        <v>10</v>
      </c>
      <c r="AV158" s="16"/>
      <c r="AW158" s="16"/>
      <c r="AX158" s="16"/>
      <c r="AY158" s="3" t="s">
        <v>172</v>
      </c>
      <c r="AZ158" s="16"/>
      <c r="BA158" s="16"/>
      <c r="BB158" s="16"/>
      <c r="BC158" s="16"/>
      <c r="BD158" s="16"/>
      <c r="BE158" s="81">
        <f>IF(N158="základná",J158,0)</f>
        <v>0</v>
      </c>
      <c r="BF158" s="81">
        <f>IF(N158="znížená",J158,0)</f>
        <v>0</v>
      </c>
      <c r="BG158" s="81">
        <f>IF(N158="zákl. prenesená",J158,0)</f>
        <v>0</v>
      </c>
      <c r="BH158" s="81">
        <f>IF(N158="zníž. prenesená",J158,0)</f>
        <v>0</v>
      </c>
      <c r="BI158" s="81">
        <f>IF(N158="nulová",J158,0)</f>
        <v>0</v>
      </c>
      <c r="BJ158" s="3" t="s">
        <v>10</v>
      </c>
      <c r="BK158" s="81">
        <f>ROUND(I158*H158,2)</f>
        <v>0</v>
      </c>
      <c r="BL158" s="3" t="s">
        <v>264</v>
      </c>
      <c r="BM158" s="152" t="s">
        <v>267</v>
      </c>
    </row>
    <row r="159" spans="1:65" ht="14.25" customHeight="1">
      <c r="A159" s="153"/>
      <c r="B159" s="154"/>
      <c r="C159" s="153"/>
      <c r="D159" s="155" t="s">
        <v>181</v>
      </c>
      <c r="E159" s="156" t="s">
        <v>1</v>
      </c>
      <c r="F159" s="157" t="s">
        <v>268</v>
      </c>
      <c r="G159" s="153"/>
      <c r="H159" s="158">
        <v>5.2</v>
      </c>
      <c r="I159" s="153"/>
      <c r="J159" s="153"/>
      <c r="K159" s="153"/>
      <c r="L159" s="154"/>
      <c r="M159" s="159"/>
      <c r="N159" s="153"/>
      <c r="O159" s="153"/>
      <c r="P159" s="153"/>
      <c r="Q159" s="153"/>
      <c r="R159" s="153"/>
      <c r="S159" s="153"/>
      <c r="T159" s="160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6" t="s">
        <v>181</v>
      </c>
      <c r="AU159" s="156" t="s">
        <v>10</v>
      </c>
      <c r="AV159" s="153" t="s">
        <v>10</v>
      </c>
      <c r="AW159" s="153" t="s">
        <v>64</v>
      </c>
      <c r="AX159" s="153" t="s">
        <v>153</v>
      </c>
      <c r="AY159" s="156" t="s">
        <v>172</v>
      </c>
      <c r="AZ159" s="153"/>
      <c r="BA159" s="153"/>
      <c r="BB159" s="153"/>
      <c r="BC159" s="153"/>
      <c r="BD159" s="153"/>
      <c r="BE159" s="153"/>
      <c r="BF159" s="153"/>
      <c r="BG159" s="153"/>
      <c r="BH159" s="153"/>
      <c r="BI159" s="153"/>
      <c r="BJ159" s="153"/>
      <c r="BK159" s="153"/>
      <c r="BL159" s="153"/>
      <c r="BM159" s="153"/>
    </row>
    <row r="160" spans="1:65" ht="36" customHeight="1">
      <c r="A160" s="16"/>
      <c r="B160" s="17"/>
      <c r="C160" s="168" t="s">
        <v>269</v>
      </c>
      <c r="D160" s="168" t="s">
        <v>271</v>
      </c>
      <c r="E160" s="169" t="s">
        <v>272</v>
      </c>
      <c r="F160" s="170" t="s">
        <v>273</v>
      </c>
      <c r="G160" s="171" t="s">
        <v>261</v>
      </c>
      <c r="H160" s="172">
        <v>1.68</v>
      </c>
      <c r="I160" s="173"/>
      <c r="J160" s="174">
        <f>ROUND(I160*H160,2)</f>
        <v>0</v>
      </c>
      <c r="K160" s="175"/>
      <c r="L160" s="176"/>
      <c r="M160" s="177" t="s">
        <v>1</v>
      </c>
      <c r="N160" s="178" t="s">
        <v>75</v>
      </c>
      <c r="O160" s="16"/>
      <c r="P160" s="150">
        <f>O160*H160</f>
        <v>0</v>
      </c>
      <c r="Q160" s="150">
        <v>1.3500000000000001E-3</v>
      </c>
      <c r="R160" s="150">
        <f>Q160*H160</f>
        <v>2.2680000000000001E-3</v>
      </c>
      <c r="S160" s="150">
        <v>0</v>
      </c>
      <c r="T160" s="151">
        <f>S160*H160</f>
        <v>0</v>
      </c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52" t="s">
        <v>277</v>
      </c>
      <c r="AS160" s="16"/>
      <c r="AT160" s="152" t="s">
        <v>271</v>
      </c>
      <c r="AU160" s="152" t="s">
        <v>10</v>
      </c>
      <c r="AV160" s="16"/>
      <c r="AW160" s="16"/>
      <c r="AX160" s="16"/>
      <c r="AY160" s="3" t="s">
        <v>172</v>
      </c>
      <c r="AZ160" s="16"/>
      <c r="BA160" s="16"/>
      <c r="BB160" s="16"/>
      <c r="BC160" s="16"/>
      <c r="BD160" s="16"/>
      <c r="BE160" s="81">
        <f>IF(N160="základná",J160,0)</f>
        <v>0</v>
      </c>
      <c r="BF160" s="81">
        <f>IF(N160="znížená",J160,0)</f>
        <v>0</v>
      </c>
      <c r="BG160" s="81">
        <f>IF(N160="zákl. prenesená",J160,0)</f>
        <v>0</v>
      </c>
      <c r="BH160" s="81">
        <f>IF(N160="zníž. prenesená",J160,0)</f>
        <v>0</v>
      </c>
      <c r="BI160" s="81">
        <f>IF(N160="nulová",J160,0)</f>
        <v>0</v>
      </c>
      <c r="BJ160" s="3" t="s">
        <v>10</v>
      </c>
      <c r="BK160" s="81">
        <f>ROUND(I160*H160,2)</f>
        <v>0</v>
      </c>
      <c r="BL160" s="3" t="s">
        <v>264</v>
      </c>
      <c r="BM160" s="152" t="s">
        <v>278</v>
      </c>
    </row>
    <row r="161" spans="1:65" ht="14.25" customHeight="1">
      <c r="A161" s="153"/>
      <c r="B161" s="154"/>
      <c r="C161" s="153"/>
      <c r="D161" s="155" t="s">
        <v>181</v>
      </c>
      <c r="E161" s="156" t="s">
        <v>1</v>
      </c>
      <c r="F161" s="157" t="s">
        <v>279</v>
      </c>
      <c r="G161" s="153"/>
      <c r="H161" s="158">
        <v>1.68</v>
      </c>
      <c r="I161" s="153"/>
      <c r="J161" s="153"/>
      <c r="K161" s="153"/>
      <c r="L161" s="154"/>
      <c r="M161" s="159"/>
      <c r="N161" s="153"/>
      <c r="O161" s="153"/>
      <c r="P161" s="153"/>
      <c r="Q161" s="153"/>
      <c r="R161" s="153"/>
      <c r="S161" s="153"/>
      <c r="T161" s="160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6" t="s">
        <v>181</v>
      </c>
      <c r="AU161" s="156" t="s">
        <v>10</v>
      </c>
      <c r="AV161" s="153" t="s">
        <v>10</v>
      </c>
      <c r="AW161" s="153" t="s">
        <v>64</v>
      </c>
      <c r="AX161" s="153" t="s">
        <v>153</v>
      </c>
      <c r="AY161" s="156" t="s">
        <v>172</v>
      </c>
      <c r="AZ161" s="153"/>
      <c r="BA161" s="153"/>
      <c r="BB161" s="153"/>
      <c r="BC161" s="153"/>
      <c r="BD161" s="153"/>
      <c r="BE161" s="153"/>
      <c r="BF161" s="153"/>
      <c r="BG161" s="153"/>
      <c r="BH161" s="153"/>
      <c r="BI161" s="153"/>
      <c r="BJ161" s="153"/>
      <c r="BK161" s="153"/>
      <c r="BL161" s="153"/>
      <c r="BM161" s="153"/>
    </row>
    <row r="162" spans="1:65" ht="16.5" customHeight="1">
      <c r="A162" s="16"/>
      <c r="B162" s="17"/>
      <c r="C162" s="141" t="s">
        <v>280</v>
      </c>
      <c r="D162" s="141" t="s">
        <v>175</v>
      </c>
      <c r="E162" s="142" t="s">
        <v>281</v>
      </c>
      <c r="F162" s="143" t="s">
        <v>282</v>
      </c>
      <c r="G162" s="144" t="s">
        <v>178</v>
      </c>
      <c r="H162" s="145">
        <v>1.6</v>
      </c>
      <c r="I162" s="146"/>
      <c r="J162" s="147">
        <f>ROUND(I162*H162,2)</f>
        <v>0</v>
      </c>
      <c r="K162" s="148"/>
      <c r="L162" s="17"/>
      <c r="M162" s="149" t="s">
        <v>1</v>
      </c>
      <c r="N162" s="75" t="s">
        <v>75</v>
      </c>
      <c r="O162" s="16"/>
      <c r="P162" s="150">
        <f>O162*H162</f>
        <v>0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52" t="s">
        <v>264</v>
      </c>
      <c r="AS162" s="16"/>
      <c r="AT162" s="152" t="s">
        <v>175</v>
      </c>
      <c r="AU162" s="152" t="s">
        <v>10</v>
      </c>
      <c r="AV162" s="16"/>
      <c r="AW162" s="16"/>
      <c r="AX162" s="16"/>
      <c r="AY162" s="3" t="s">
        <v>172</v>
      </c>
      <c r="AZ162" s="16"/>
      <c r="BA162" s="16"/>
      <c r="BB162" s="16"/>
      <c r="BC162" s="16"/>
      <c r="BD162" s="16"/>
      <c r="BE162" s="81">
        <f>IF(N162="základná",J162,0)</f>
        <v>0</v>
      </c>
      <c r="BF162" s="81">
        <f>IF(N162="znížená",J162,0)</f>
        <v>0</v>
      </c>
      <c r="BG162" s="81">
        <f>IF(N162="zákl. prenesená",J162,0)</f>
        <v>0</v>
      </c>
      <c r="BH162" s="81">
        <f>IF(N162="zníž. prenesená",J162,0)</f>
        <v>0</v>
      </c>
      <c r="BI162" s="81">
        <f>IF(N162="nulová",J162,0)</f>
        <v>0</v>
      </c>
      <c r="BJ162" s="3" t="s">
        <v>10</v>
      </c>
      <c r="BK162" s="81">
        <f>ROUND(I162*H162,2)</f>
        <v>0</v>
      </c>
      <c r="BL162" s="3" t="s">
        <v>264</v>
      </c>
      <c r="BM162" s="152" t="s">
        <v>285</v>
      </c>
    </row>
    <row r="163" spans="1:65" ht="14.25" customHeight="1">
      <c r="A163" s="153"/>
      <c r="B163" s="154"/>
      <c r="C163" s="153"/>
      <c r="D163" s="155" t="s">
        <v>181</v>
      </c>
      <c r="E163" s="156" t="s">
        <v>1</v>
      </c>
      <c r="F163" s="157" t="s">
        <v>286</v>
      </c>
      <c r="G163" s="153"/>
      <c r="H163" s="158">
        <v>1.6</v>
      </c>
      <c r="I163" s="153"/>
      <c r="J163" s="153"/>
      <c r="K163" s="153"/>
      <c r="L163" s="154"/>
      <c r="M163" s="159"/>
      <c r="N163" s="153"/>
      <c r="O163" s="153"/>
      <c r="P163" s="153"/>
      <c r="Q163" s="153"/>
      <c r="R163" s="153"/>
      <c r="S163" s="153"/>
      <c r="T163" s="160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6" t="s">
        <v>181</v>
      </c>
      <c r="AU163" s="156" t="s">
        <v>10</v>
      </c>
      <c r="AV163" s="153" t="s">
        <v>10</v>
      </c>
      <c r="AW163" s="153" t="s">
        <v>64</v>
      </c>
      <c r="AX163" s="153" t="s">
        <v>153</v>
      </c>
      <c r="AY163" s="156" t="s">
        <v>172</v>
      </c>
      <c r="AZ163" s="153"/>
      <c r="BA163" s="153"/>
      <c r="BB163" s="153"/>
      <c r="BC163" s="153"/>
      <c r="BD163" s="153"/>
      <c r="BE163" s="153"/>
      <c r="BF163" s="153"/>
      <c r="BG163" s="153"/>
      <c r="BH163" s="153"/>
      <c r="BI163" s="153"/>
      <c r="BJ163" s="153"/>
      <c r="BK163" s="153"/>
      <c r="BL163" s="153"/>
      <c r="BM163" s="153"/>
    </row>
    <row r="164" spans="1:65" ht="16.5" customHeight="1">
      <c r="A164" s="16"/>
      <c r="B164" s="17"/>
      <c r="C164" s="168" t="s">
        <v>287</v>
      </c>
      <c r="D164" s="168" t="s">
        <v>271</v>
      </c>
      <c r="E164" s="169" t="s">
        <v>288</v>
      </c>
      <c r="F164" s="170" t="s">
        <v>289</v>
      </c>
      <c r="G164" s="171" t="s">
        <v>178</v>
      </c>
      <c r="H164" s="172">
        <v>1.73</v>
      </c>
      <c r="I164" s="173"/>
      <c r="J164" s="174">
        <f>ROUND(I164*H164,2)</f>
        <v>0</v>
      </c>
      <c r="K164" s="175"/>
      <c r="L164" s="176"/>
      <c r="M164" s="177" t="s">
        <v>1</v>
      </c>
      <c r="N164" s="178" t="s">
        <v>75</v>
      </c>
      <c r="O164" s="16"/>
      <c r="P164" s="150">
        <f>O164*H164</f>
        <v>0</v>
      </c>
      <c r="Q164" s="150">
        <v>1.35E-2</v>
      </c>
      <c r="R164" s="150">
        <f>Q164*H164</f>
        <v>2.3355000000000001E-2</v>
      </c>
      <c r="S164" s="150">
        <v>0</v>
      </c>
      <c r="T164" s="151">
        <f>S164*H164</f>
        <v>0</v>
      </c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52" t="s">
        <v>277</v>
      </c>
      <c r="AS164" s="16"/>
      <c r="AT164" s="152" t="s">
        <v>271</v>
      </c>
      <c r="AU164" s="152" t="s">
        <v>10</v>
      </c>
      <c r="AV164" s="16"/>
      <c r="AW164" s="16"/>
      <c r="AX164" s="16"/>
      <c r="AY164" s="3" t="s">
        <v>172</v>
      </c>
      <c r="AZ164" s="16"/>
      <c r="BA164" s="16"/>
      <c r="BB164" s="16"/>
      <c r="BC164" s="16"/>
      <c r="BD164" s="16"/>
      <c r="BE164" s="81">
        <f>IF(N164="základná",J164,0)</f>
        <v>0</v>
      </c>
      <c r="BF164" s="81">
        <f>IF(N164="znížená",J164,0)</f>
        <v>0</v>
      </c>
      <c r="BG164" s="81">
        <f>IF(N164="zákl. prenesená",J164,0)</f>
        <v>0</v>
      </c>
      <c r="BH164" s="81">
        <f>IF(N164="zníž. prenesená",J164,0)</f>
        <v>0</v>
      </c>
      <c r="BI164" s="81">
        <f>IF(N164="nulová",J164,0)</f>
        <v>0</v>
      </c>
      <c r="BJ164" s="3" t="s">
        <v>10</v>
      </c>
      <c r="BK164" s="81">
        <f>ROUND(I164*H164,2)</f>
        <v>0</v>
      </c>
      <c r="BL164" s="3" t="s">
        <v>264</v>
      </c>
      <c r="BM164" s="152" t="s">
        <v>293</v>
      </c>
    </row>
    <row r="165" spans="1:65" ht="14.25" customHeight="1">
      <c r="A165" s="153"/>
      <c r="B165" s="154"/>
      <c r="C165" s="153"/>
      <c r="D165" s="155" t="s">
        <v>181</v>
      </c>
      <c r="E165" s="156" t="s">
        <v>1</v>
      </c>
      <c r="F165" s="157" t="s">
        <v>279</v>
      </c>
      <c r="G165" s="153"/>
      <c r="H165" s="158">
        <v>1.68</v>
      </c>
      <c r="I165" s="153"/>
      <c r="J165" s="153"/>
      <c r="K165" s="153"/>
      <c r="L165" s="154"/>
      <c r="M165" s="159"/>
      <c r="N165" s="153"/>
      <c r="O165" s="153"/>
      <c r="P165" s="153"/>
      <c r="Q165" s="153"/>
      <c r="R165" s="153"/>
      <c r="S165" s="153"/>
      <c r="T165" s="160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6" t="s">
        <v>181</v>
      </c>
      <c r="AU165" s="156" t="s">
        <v>10</v>
      </c>
      <c r="AV165" s="153" t="s">
        <v>10</v>
      </c>
      <c r="AW165" s="153" t="s">
        <v>64</v>
      </c>
      <c r="AX165" s="153" t="s">
        <v>153</v>
      </c>
      <c r="AY165" s="156" t="s">
        <v>172</v>
      </c>
      <c r="AZ165" s="153"/>
      <c r="BA165" s="153"/>
      <c r="BB165" s="153"/>
      <c r="BC165" s="153"/>
      <c r="BD165" s="153"/>
      <c r="BE165" s="153"/>
      <c r="BF165" s="153"/>
      <c r="BG165" s="153"/>
      <c r="BH165" s="153"/>
      <c r="BI165" s="153"/>
      <c r="BJ165" s="153"/>
      <c r="BK165" s="153"/>
      <c r="BL165" s="153"/>
      <c r="BM165" s="153"/>
    </row>
    <row r="166" spans="1:65" ht="14.25" customHeight="1">
      <c r="A166" s="153"/>
      <c r="B166" s="154"/>
      <c r="C166" s="153"/>
      <c r="D166" s="155" t="s">
        <v>181</v>
      </c>
      <c r="E166" s="153"/>
      <c r="F166" s="157" t="s">
        <v>294</v>
      </c>
      <c r="G166" s="153"/>
      <c r="H166" s="158">
        <v>1.73</v>
      </c>
      <c r="I166" s="153"/>
      <c r="J166" s="153"/>
      <c r="K166" s="153"/>
      <c r="L166" s="154"/>
      <c r="M166" s="159"/>
      <c r="N166" s="153"/>
      <c r="O166" s="153"/>
      <c r="P166" s="153"/>
      <c r="Q166" s="153"/>
      <c r="R166" s="153"/>
      <c r="S166" s="153"/>
      <c r="T166" s="160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6" t="s">
        <v>181</v>
      </c>
      <c r="AU166" s="156" t="s">
        <v>10</v>
      </c>
      <c r="AV166" s="153" t="s">
        <v>10</v>
      </c>
      <c r="AW166" s="153" t="s">
        <v>4</v>
      </c>
      <c r="AX166" s="153" t="s">
        <v>153</v>
      </c>
      <c r="AY166" s="156" t="s">
        <v>172</v>
      </c>
      <c r="AZ166" s="153"/>
      <c r="BA166" s="153"/>
      <c r="BB166" s="153"/>
      <c r="BC166" s="153"/>
      <c r="BD166" s="153"/>
      <c r="BE166" s="153"/>
      <c r="BF166" s="153"/>
      <c r="BG166" s="153"/>
      <c r="BH166" s="153"/>
      <c r="BI166" s="153"/>
      <c r="BJ166" s="153"/>
      <c r="BK166" s="153"/>
      <c r="BL166" s="153"/>
      <c r="BM166" s="153"/>
    </row>
    <row r="167" spans="1:65" ht="24" customHeight="1">
      <c r="A167" s="16"/>
      <c r="B167" s="17"/>
      <c r="C167" s="141" t="s">
        <v>264</v>
      </c>
      <c r="D167" s="141" t="s">
        <v>175</v>
      </c>
      <c r="E167" s="142" t="s">
        <v>296</v>
      </c>
      <c r="F167" s="143" t="s">
        <v>297</v>
      </c>
      <c r="G167" s="144" t="s">
        <v>298</v>
      </c>
      <c r="H167" s="179"/>
      <c r="I167" s="146"/>
      <c r="J167" s="147">
        <f>ROUND(I167*H167,2)</f>
        <v>0</v>
      </c>
      <c r="K167" s="148"/>
      <c r="L167" s="17"/>
      <c r="M167" s="149" t="s">
        <v>1</v>
      </c>
      <c r="N167" s="75" t="s">
        <v>75</v>
      </c>
      <c r="O167" s="16"/>
      <c r="P167" s="150">
        <f>O167*H167</f>
        <v>0</v>
      </c>
      <c r="Q167" s="150">
        <v>0</v>
      </c>
      <c r="R167" s="150">
        <f>Q167*H167</f>
        <v>0</v>
      </c>
      <c r="S167" s="150">
        <v>0</v>
      </c>
      <c r="T167" s="151">
        <f>S167*H167</f>
        <v>0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52" t="s">
        <v>264</v>
      </c>
      <c r="AS167" s="16"/>
      <c r="AT167" s="152" t="s">
        <v>175</v>
      </c>
      <c r="AU167" s="152" t="s">
        <v>10</v>
      </c>
      <c r="AV167" s="16"/>
      <c r="AW167" s="16"/>
      <c r="AX167" s="16"/>
      <c r="AY167" s="3" t="s">
        <v>172</v>
      </c>
      <c r="AZ167" s="16"/>
      <c r="BA167" s="16"/>
      <c r="BB167" s="16"/>
      <c r="BC167" s="16"/>
      <c r="BD167" s="16"/>
      <c r="BE167" s="81">
        <f>IF(N167="základná",J167,0)</f>
        <v>0</v>
      </c>
      <c r="BF167" s="81">
        <f>IF(N167="znížená",J167,0)</f>
        <v>0</v>
      </c>
      <c r="BG167" s="81">
        <f>IF(N167="zákl. prenesená",J167,0)</f>
        <v>0</v>
      </c>
      <c r="BH167" s="81">
        <f>IF(N167="zníž. prenesená",J167,0)</f>
        <v>0</v>
      </c>
      <c r="BI167" s="81">
        <f>IF(N167="nulová",J167,0)</f>
        <v>0</v>
      </c>
      <c r="BJ167" s="3" t="s">
        <v>10</v>
      </c>
      <c r="BK167" s="81">
        <f>ROUND(I167*H167,2)</f>
        <v>0</v>
      </c>
      <c r="BL167" s="3" t="s">
        <v>264</v>
      </c>
      <c r="BM167" s="152" t="s">
        <v>301</v>
      </c>
    </row>
    <row r="168" spans="1:65" ht="22.5" customHeight="1">
      <c r="A168" s="128"/>
      <c r="B168" s="129"/>
      <c r="C168" s="128"/>
      <c r="D168" s="130" t="s">
        <v>145</v>
      </c>
      <c r="E168" s="139" t="s">
        <v>302</v>
      </c>
      <c r="F168" s="139" t="s">
        <v>303</v>
      </c>
      <c r="G168" s="128"/>
      <c r="H168" s="128"/>
      <c r="I168" s="128"/>
      <c r="J168" s="140">
        <f>BK168</f>
        <v>0</v>
      </c>
      <c r="K168" s="128"/>
      <c r="L168" s="129"/>
      <c r="M168" s="133"/>
      <c r="N168" s="128"/>
      <c r="O168" s="128"/>
      <c r="P168" s="135">
        <f>SUM(P169:P189)</f>
        <v>0</v>
      </c>
      <c r="Q168" s="128"/>
      <c r="R168" s="135">
        <f>SUM(R169:R189)</f>
        <v>0.52090970000000003</v>
      </c>
      <c r="S168" s="128"/>
      <c r="T168" s="136">
        <f>SUM(T169:T189)</f>
        <v>0</v>
      </c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30" t="s">
        <v>10</v>
      </c>
      <c r="AS168" s="128"/>
      <c r="AT168" s="137" t="s">
        <v>145</v>
      </c>
      <c r="AU168" s="137" t="s">
        <v>153</v>
      </c>
      <c r="AV168" s="128"/>
      <c r="AW168" s="128"/>
      <c r="AX168" s="128"/>
      <c r="AY168" s="130" t="s">
        <v>172</v>
      </c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38">
        <f>SUM(BK169:BK189)</f>
        <v>0</v>
      </c>
      <c r="BL168" s="128"/>
      <c r="BM168" s="128"/>
    </row>
    <row r="169" spans="1:65" ht="24" customHeight="1">
      <c r="A169" s="16"/>
      <c r="B169" s="17"/>
      <c r="C169" s="141" t="s">
        <v>305</v>
      </c>
      <c r="D169" s="141" t="s">
        <v>175</v>
      </c>
      <c r="E169" s="142" t="s">
        <v>306</v>
      </c>
      <c r="F169" s="143" t="s">
        <v>307</v>
      </c>
      <c r="G169" s="144" t="s">
        <v>178</v>
      </c>
      <c r="H169" s="145">
        <v>9</v>
      </c>
      <c r="I169" s="146"/>
      <c r="J169" s="147">
        <f>ROUND(I169*H169,2)</f>
        <v>0</v>
      </c>
      <c r="K169" s="148"/>
      <c r="L169" s="17"/>
      <c r="M169" s="149" t="s">
        <v>1</v>
      </c>
      <c r="N169" s="75" t="s">
        <v>75</v>
      </c>
      <c r="O169" s="16"/>
      <c r="P169" s="150">
        <f>O169*H169</f>
        <v>0</v>
      </c>
      <c r="Q169" s="150">
        <v>3.65E-3</v>
      </c>
      <c r="R169" s="150">
        <f>Q169*H169</f>
        <v>3.2849999999999997E-2</v>
      </c>
      <c r="S169" s="150">
        <v>0</v>
      </c>
      <c r="T169" s="151">
        <f>S169*H169</f>
        <v>0</v>
      </c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52" t="s">
        <v>264</v>
      </c>
      <c r="AS169" s="16"/>
      <c r="AT169" s="152" t="s">
        <v>175</v>
      </c>
      <c r="AU169" s="152" t="s">
        <v>10</v>
      </c>
      <c r="AV169" s="16"/>
      <c r="AW169" s="16"/>
      <c r="AX169" s="16"/>
      <c r="AY169" s="3" t="s">
        <v>172</v>
      </c>
      <c r="AZ169" s="16"/>
      <c r="BA169" s="16"/>
      <c r="BB169" s="16"/>
      <c r="BC169" s="16"/>
      <c r="BD169" s="16"/>
      <c r="BE169" s="81">
        <f>IF(N169="základná",J169,0)</f>
        <v>0</v>
      </c>
      <c r="BF169" s="81">
        <f>IF(N169="znížená",J169,0)</f>
        <v>0</v>
      </c>
      <c r="BG169" s="81">
        <f>IF(N169="zákl. prenesená",J169,0)</f>
        <v>0</v>
      </c>
      <c r="BH169" s="81">
        <f>IF(N169="zníž. prenesená",J169,0)</f>
        <v>0</v>
      </c>
      <c r="BI169" s="81">
        <f>IF(N169="nulová",J169,0)</f>
        <v>0</v>
      </c>
      <c r="BJ169" s="3" t="s">
        <v>10</v>
      </c>
      <c r="BK169" s="81">
        <f>ROUND(I169*H169,2)</f>
        <v>0</v>
      </c>
      <c r="BL169" s="3" t="s">
        <v>264</v>
      </c>
      <c r="BM169" s="152" t="s">
        <v>310</v>
      </c>
    </row>
    <row r="170" spans="1:65" ht="14.25" customHeight="1">
      <c r="A170" s="153"/>
      <c r="B170" s="154"/>
      <c r="C170" s="153"/>
      <c r="D170" s="155" t="s">
        <v>181</v>
      </c>
      <c r="E170" s="156" t="s">
        <v>1</v>
      </c>
      <c r="F170" s="157" t="s">
        <v>311</v>
      </c>
      <c r="G170" s="153"/>
      <c r="H170" s="158">
        <v>9</v>
      </c>
      <c r="I170" s="153"/>
      <c r="J170" s="153"/>
      <c r="K170" s="153"/>
      <c r="L170" s="154"/>
      <c r="M170" s="159"/>
      <c r="N170" s="153"/>
      <c r="O170" s="153"/>
      <c r="P170" s="153"/>
      <c r="Q170" s="153"/>
      <c r="R170" s="153"/>
      <c r="S170" s="153"/>
      <c r="T170" s="160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6" t="s">
        <v>181</v>
      </c>
      <c r="AU170" s="156" t="s">
        <v>10</v>
      </c>
      <c r="AV170" s="153" t="s">
        <v>10</v>
      </c>
      <c r="AW170" s="153" t="s">
        <v>64</v>
      </c>
      <c r="AX170" s="153" t="s">
        <v>15</v>
      </c>
      <c r="AY170" s="156" t="s">
        <v>172</v>
      </c>
      <c r="AZ170" s="153"/>
      <c r="BA170" s="153"/>
      <c r="BB170" s="153"/>
      <c r="BC170" s="153"/>
      <c r="BD170" s="153"/>
      <c r="BE170" s="153"/>
      <c r="BF170" s="153"/>
      <c r="BG170" s="153"/>
      <c r="BH170" s="153"/>
      <c r="BI170" s="153"/>
      <c r="BJ170" s="153"/>
      <c r="BK170" s="153"/>
      <c r="BL170" s="153"/>
      <c r="BM170" s="153"/>
    </row>
    <row r="171" spans="1:65" ht="14.25" customHeight="1">
      <c r="A171" s="161"/>
      <c r="B171" s="162"/>
      <c r="C171" s="161"/>
      <c r="D171" s="155" t="s">
        <v>181</v>
      </c>
      <c r="E171" s="163" t="s">
        <v>16</v>
      </c>
      <c r="F171" s="164" t="s">
        <v>196</v>
      </c>
      <c r="G171" s="161"/>
      <c r="H171" s="165">
        <v>9</v>
      </c>
      <c r="I171" s="161"/>
      <c r="J171" s="161"/>
      <c r="K171" s="161"/>
      <c r="L171" s="162"/>
      <c r="M171" s="166"/>
      <c r="N171" s="161"/>
      <c r="O171" s="161"/>
      <c r="P171" s="161"/>
      <c r="Q171" s="161"/>
      <c r="R171" s="161"/>
      <c r="S171" s="161"/>
      <c r="T171" s="167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  <c r="AS171" s="161"/>
      <c r="AT171" s="163" t="s">
        <v>181</v>
      </c>
      <c r="AU171" s="163" t="s">
        <v>10</v>
      </c>
      <c r="AV171" s="161" t="s">
        <v>179</v>
      </c>
      <c r="AW171" s="161" t="s">
        <v>64</v>
      </c>
      <c r="AX171" s="161" t="s">
        <v>153</v>
      </c>
      <c r="AY171" s="163" t="s">
        <v>172</v>
      </c>
      <c r="AZ171" s="161"/>
      <c r="BA171" s="161"/>
      <c r="BB171" s="161"/>
      <c r="BC171" s="161"/>
      <c r="BD171" s="161"/>
      <c r="BE171" s="161"/>
      <c r="BF171" s="161"/>
      <c r="BG171" s="161"/>
      <c r="BH171" s="161"/>
      <c r="BI171" s="161"/>
      <c r="BJ171" s="161"/>
      <c r="BK171" s="161"/>
      <c r="BL171" s="161"/>
      <c r="BM171" s="161"/>
    </row>
    <row r="172" spans="1:65" ht="24" customHeight="1">
      <c r="A172" s="16"/>
      <c r="B172" s="17"/>
      <c r="C172" s="168" t="s">
        <v>313</v>
      </c>
      <c r="D172" s="168" t="s">
        <v>271</v>
      </c>
      <c r="E172" s="169" t="s">
        <v>314</v>
      </c>
      <c r="F172" s="170" t="s">
        <v>315</v>
      </c>
      <c r="G172" s="171" t="s">
        <v>178</v>
      </c>
      <c r="H172" s="172">
        <v>9.8010000000000002</v>
      </c>
      <c r="I172" s="173"/>
      <c r="J172" s="174">
        <f>ROUND(I172*H172,2)</f>
        <v>0</v>
      </c>
      <c r="K172" s="175"/>
      <c r="L172" s="176"/>
      <c r="M172" s="177" t="s">
        <v>1</v>
      </c>
      <c r="N172" s="178" t="s">
        <v>75</v>
      </c>
      <c r="O172" s="16"/>
      <c r="P172" s="150">
        <f>O172*H172</f>
        <v>0</v>
      </c>
      <c r="Q172" s="150">
        <v>1.2E-2</v>
      </c>
      <c r="R172" s="150">
        <f>Q172*H172</f>
        <v>0.11761200000000001</v>
      </c>
      <c r="S172" s="150">
        <v>0</v>
      </c>
      <c r="T172" s="151">
        <f>S172*H172</f>
        <v>0</v>
      </c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52" t="s">
        <v>277</v>
      </c>
      <c r="AS172" s="16"/>
      <c r="AT172" s="152" t="s">
        <v>271</v>
      </c>
      <c r="AU172" s="152" t="s">
        <v>10</v>
      </c>
      <c r="AV172" s="16"/>
      <c r="AW172" s="16"/>
      <c r="AX172" s="16"/>
      <c r="AY172" s="3" t="s">
        <v>172</v>
      </c>
      <c r="AZ172" s="16"/>
      <c r="BA172" s="16"/>
      <c r="BB172" s="16"/>
      <c r="BC172" s="16"/>
      <c r="BD172" s="16"/>
      <c r="BE172" s="81">
        <f>IF(N172="základná",J172,0)</f>
        <v>0</v>
      </c>
      <c r="BF172" s="81">
        <f>IF(N172="znížená",J172,0)</f>
        <v>0</v>
      </c>
      <c r="BG172" s="81">
        <f>IF(N172="zákl. prenesená",J172,0)</f>
        <v>0</v>
      </c>
      <c r="BH172" s="81">
        <f>IF(N172="zníž. prenesená",J172,0)</f>
        <v>0</v>
      </c>
      <c r="BI172" s="81">
        <f>IF(N172="nulová",J172,0)</f>
        <v>0</v>
      </c>
      <c r="BJ172" s="3" t="s">
        <v>10</v>
      </c>
      <c r="BK172" s="81">
        <f>ROUND(I172*H172,2)</f>
        <v>0</v>
      </c>
      <c r="BL172" s="3" t="s">
        <v>264</v>
      </c>
      <c r="BM172" s="152" t="s">
        <v>318</v>
      </c>
    </row>
    <row r="173" spans="1:65" ht="14.25" customHeight="1">
      <c r="A173" s="153"/>
      <c r="B173" s="154"/>
      <c r="C173" s="153"/>
      <c r="D173" s="155" t="s">
        <v>181</v>
      </c>
      <c r="E173" s="156" t="s">
        <v>1</v>
      </c>
      <c r="F173" s="157" t="s">
        <v>319</v>
      </c>
      <c r="G173" s="153"/>
      <c r="H173" s="158">
        <v>9.27</v>
      </c>
      <c r="I173" s="153"/>
      <c r="J173" s="153"/>
      <c r="K173" s="153"/>
      <c r="L173" s="154"/>
      <c r="M173" s="159"/>
      <c r="N173" s="153"/>
      <c r="O173" s="153"/>
      <c r="P173" s="153"/>
      <c r="Q173" s="153"/>
      <c r="R173" s="153"/>
      <c r="S173" s="153"/>
      <c r="T173" s="160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6" t="s">
        <v>181</v>
      </c>
      <c r="AU173" s="156" t="s">
        <v>10</v>
      </c>
      <c r="AV173" s="153" t="s">
        <v>10</v>
      </c>
      <c r="AW173" s="153" t="s">
        <v>64</v>
      </c>
      <c r="AX173" s="153" t="s">
        <v>15</v>
      </c>
      <c r="AY173" s="156" t="s">
        <v>172</v>
      </c>
      <c r="AZ173" s="153"/>
      <c r="BA173" s="153"/>
      <c r="BB173" s="153"/>
      <c r="BC173" s="153"/>
      <c r="BD173" s="153"/>
      <c r="BE173" s="153"/>
      <c r="BF173" s="153"/>
      <c r="BG173" s="153"/>
      <c r="BH173" s="153"/>
      <c r="BI173" s="153"/>
      <c r="BJ173" s="153"/>
      <c r="BK173" s="153"/>
      <c r="BL173" s="153"/>
      <c r="BM173" s="153"/>
    </row>
    <row r="174" spans="1:65" ht="14.25" customHeight="1">
      <c r="A174" s="153"/>
      <c r="B174" s="154"/>
      <c r="C174" s="153"/>
      <c r="D174" s="155" t="s">
        <v>181</v>
      </c>
      <c r="E174" s="156" t="s">
        <v>1</v>
      </c>
      <c r="F174" s="157" t="s">
        <v>320</v>
      </c>
      <c r="G174" s="153"/>
      <c r="H174" s="158">
        <v>0.53100000000000003</v>
      </c>
      <c r="I174" s="153"/>
      <c r="J174" s="153"/>
      <c r="K174" s="153"/>
      <c r="L174" s="154"/>
      <c r="M174" s="159"/>
      <c r="N174" s="153"/>
      <c r="O174" s="153"/>
      <c r="P174" s="153"/>
      <c r="Q174" s="153"/>
      <c r="R174" s="153"/>
      <c r="S174" s="153"/>
      <c r="T174" s="160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6" t="s">
        <v>181</v>
      </c>
      <c r="AU174" s="156" t="s">
        <v>10</v>
      </c>
      <c r="AV174" s="153" t="s">
        <v>10</v>
      </c>
      <c r="AW174" s="153" t="s">
        <v>64</v>
      </c>
      <c r="AX174" s="153" t="s">
        <v>15</v>
      </c>
      <c r="AY174" s="156" t="s">
        <v>172</v>
      </c>
      <c r="AZ174" s="153"/>
      <c r="BA174" s="153"/>
      <c r="BB174" s="153"/>
      <c r="BC174" s="153"/>
      <c r="BD174" s="153"/>
      <c r="BE174" s="153"/>
      <c r="BF174" s="153"/>
      <c r="BG174" s="153"/>
      <c r="BH174" s="153"/>
      <c r="BI174" s="153"/>
      <c r="BJ174" s="153"/>
      <c r="BK174" s="153"/>
      <c r="BL174" s="153"/>
      <c r="BM174" s="153"/>
    </row>
    <row r="175" spans="1:65" ht="14.25" customHeight="1">
      <c r="A175" s="161"/>
      <c r="B175" s="162"/>
      <c r="C175" s="161"/>
      <c r="D175" s="155" t="s">
        <v>181</v>
      </c>
      <c r="E175" s="163" t="s">
        <v>1</v>
      </c>
      <c r="F175" s="164" t="s">
        <v>196</v>
      </c>
      <c r="G175" s="161"/>
      <c r="H175" s="165">
        <v>9.8010000000000002</v>
      </c>
      <c r="I175" s="161"/>
      <c r="J175" s="161"/>
      <c r="K175" s="161"/>
      <c r="L175" s="162"/>
      <c r="M175" s="166"/>
      <c r="N175" s="161"/>
      <c r="O175" s="161"/>
      <c r="P175" s="161"/>
      <c r="Q175" s="161"/>
      <c r="R175" s="161"/>
      <c r="S175" s="161"/>
      <c r="T175" s="167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  <c r="AS175" s="161"/>
      <c r="AT175" s="163" t="s">
        <v>181</v>
      </c>
      <c r="AU175" s="163" t="s">
        <v>10</v>
      </c>
      <c r="AV175" s="161" t="s">
        <v>179</v>
      </c>
      <c r="AW175" s="161" t="s">
        <v>64</v>
      </c>
      <c r="AX175" s="161" t="s">
        <v>153</v>
      </c>
      <c r="AY175" s="163" t="s">
        <v>172</v>
      </c>
      <c r="AZ175" s="161"/>
      <c r="BA175" s="161"/>
      <c r="BB175" s="161"/>
      <c r="BC175" s="161"/>
      <c r="BD175" s="161"/>
      <c r="BE175" s="161"/>
      <c r="BF175" s="161"/>
      <c r="BG175" s="161"/>
      <c r="BH175" s="161"/>
      <c r="BI175" s="161"/>
      <c r="BJ175" s="161"/>
      <c r="BK175" s="161"/>
      <c r="BL175" s="161"/>
      <c r="BM175" s="161"/>
    </row>
    <row r="176" spans="1:65" ht="16.5" customHeight="1">
      <c r="A176" s="16"/>
      <c r="B176" s="17"/>
      <c r="C176" s="141" t="s">
        <v>322</v>
      </c>
      <c r="D176" s="141" t="s">
        <v>175</v>
      </c>
      <c r="E176" s="142" t="s">
        <v>323</v>
      </c>
      <c r="F176" s="143" t="s">
        <v>324</v>
      </c>
      <c r="G176" s="144" t="s">
        <v>261</v>
      </c>
      <c r="H176" s="145">
        <v>20.05</v>
      </c>
      <c r="I176" s="146"/>
      <c r="J176" s="147">
        <f>ROUND(I176*H176,2)</f>
        <v>0</v>
      </c>
      <c r="K176" s="148"/>
      <c r="L176" s="17"/>
      <c r="M176" s="149" t="s">
        <v>1</v>
      </c>
      <c r="N176" s="75" t="s">
        <v>75</v>
      </c>
      <c r="O176" s="16"/>
      <c r="P176" s="150">
        <f>O176*H176</f>
        <v>0</v>
      </c>
      <c r="Q176" s="150">
        <v>0</v>
      </c>
      <c r="R176" s="150">
        <f>Q176*H176</f>
        <v>0</v>
      </c>
      <c r="S176" s="150">
        <v>0</v>
      </c>
      <c r="T176" s="151">
        <f>S176*H176</f>
        <v>0</v>
      </c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52" t="s">
        <v>264</v>
      </c>
      <c r="AS176" s="16"/>
      <c r="AT176" s="152" t="s">
        <v>175</v>
      </c>
      <c r="AU176" s="152" t="s">
        <v>10</v>
      </c>
      <c r="AV176" s="16"/>
      <c r="AW176" s="16"/>
      <c r="AX176" s="16"/>
      <c r="AY176" s="3" t="s">
        <v>172</v>
      </c>
      <c r="AZ176" s="16"/>
      <c r="BA176" s="16"/>
      <c r="BB176" s="16"/>
      <c r="BC176" s="16"/>
      <c r="BD176" s="16"/>
      <c r="BE176" s="81">
        <f>IF(N176="základná",J176,0)</f>
        <v>0</v>
      </c>
      <c r="BF176" s="81">
        <f>IF(N176="znížená",J176,0)</f>
        <v>0</v>
      </c>
      <c r="BG176" s="81">
        <f>IF(N176="zákl. prenesená",J176,0)</f>
        <v>0</v>
      </c>
      <c r="BH176" s="81">
        <f>IF(N176="zníž. prenesená",J176,0)</f>
        <v>0</v>
      </c>
      <c r="BI176" s="81">
        <f>IF(N176="nulová",J176,0)</f>
        <v>0</v>
      </c>
      <c r="BJ176" s="3" t="s">
        <v>10</v>
      </c>
      <c r="BK176" s="81">
        <f>ROUND(I176*H176,2)</f>
        <v>0</v>
      </c>
      <c r="BL176" s="3" t="s">
        <v>264</v>
      </c>
      <c r="BM176" s="152" t="s">
        <v>325</v>
      </c>
    </row>
    <row r="177" spans="1:65" ht="14.25" customHeight="1">
      <c r="A177" s="153"/>
      <c r="B177" s="154"/>
      <c r="C177" s="153"/>
      <c r="D177" s="155" t="s">
        <v>181</v>
      </c>
      <c r="E177" s="156" t="s">
        <v>1</v>
      </c>
      <c r="F177" s="157" t="s">
        <v>326</v>
      </c>
      <c r="G177" s="153"/>
      <c r="H177" s="158">
        <v>20.05</v>
      </c>
      <c r="I177" s="153"/>
      <c r="J177" s="153"/>
      <c r="K177" s="153"/>
      <c r="L177" s="154"/>
      <c r="M177" s="159"/>
      <c r="N177" s="153"/>
      <c r="O177" s="153"/>
      <c r="P177" s="153"/>
      <c r="Q177" s="153"/>
      <c r="R177" s="153"/>
      <c r="S177" s="153"/>
      <c r="T177" s="160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6" t="s">
        <v>181</v>
      </c>
      <c r="AU177" s="156" t="s">
        <v>10</v>
      </c>
      <c r="AV177" s="153" t="s">
        <v>10</v>
      </c>
      <c r="AW177" s="153" t="s">
        <v>64</v>
      </c>
      <c r="AX177" s="153" t="s">
        <v>15</v>
      </c>
      <c r="AY177" s="156" t="s">
        <v>172</v>
      </c>
      <c r="AZ177" s="153"/>
      <c r="BA177" s="153"/>
      <c r="BB177" s="153"/>
      <c r="BC177" s="153"/>
      <c r="BD177" s="153"/>
      <c r="BE177" s="153"/>
      <c r="BF177" s="153"/>
      <c r="BG177" s="153"/>
      <c r="BH177" s="153"/>
      <c r="BI177" s="153"/>
      <c r="BJ177" s="153"/>
      <c r="BK177" s="153"/>
      <c r="BL177" s="153"/>
      <c r="BM177" s="153"/>
    </row>
    <row r="178" spans="1:65" ht="14.25" customHeight="1">
      <c r="A178" s="161"/>
      <c r="B178" s="162"/>
      <c r="C178" s="161"/>
      <c r="D178" s="155" t="s">
        <v>181</v>
      </c>
      <c r="E178" s="163" t="s">
        <v>1</v>
      </c>
      <c r="F178" s="164" t="s">
        <v>196</v>
      </c>
      <c r="G178" s="161"/>
      <c r="H178" s="165">
        <v>20.05</v>
      </c>
      <c r="I178" s="161"/>
      <c r="J178" s="161"/>
      <c r="K178" s="161"/>
      <c r="L178" s="162"/>
      <c r="M178" s="166"/>
      <c r="N178" s="161"/>
      <c r="O178" s="161"/>
      <c r="P178" s="161"/>
      <c r="Q178" s="161"/>
      <c r="R178" s="161"/>
      <c r="S178" s="161"/>
      <c r="T178" s="167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  <c r="AL178" s="161"/>
      <c r="AM178" s="161"/>
      <c r="AN178" s="161"/>
      <c r="AO178" s="161"/>
      <c r="AP178" s="161"/>
      <c r="AQ178" s="161"/>
      <c r="AR178" s="161"/>
      <c r="AS178" s="161"/>
      <c r="AT178" s="163" t="s">
        <v>181</v>
      </c>
      <c r="AU178" s="163" t="s">
        <v>10</v>
      </c>
      <c r="AV178" s="161" t="s">
        <v>179</v>
      </c>
      <c r="AW178" s="161" t="s">
        <v>64</v>
      </c>
      <c r="AX178" s="161" t="s">
        <v>153</v>
      </c>
      <c r="AY178" s="163" t="s">
        <v>172</v>
      </c>
      <c r="AZ178" s="161"/>
      <c r="BA178" s="161"/>
      <c r="BB178" s="161"/>
      <c r="BC178" s="161"/>
      <c r="BD178" s="161"/>
      <c r="BE178" s="161"/>
      <c r="BF178" s="161"/>
      <c r="BG178" s="161"/>
      <c r="BH178" s="161"/>
      <c r="BI178" s="161"/>
      <c r="BJ178" s="161"/>
      <c r="BK178" s="161"/>
      <c r="BL178" s="161"/>
      <c r="BM178" s="161"/>
    </row>
    <row r="179" spans="1:65" ht="36" customHeight="1">
      <c r="A179" s="16"/>
      <c r="B179" s="17"/>
      <c r="C179" s="168" t="s">
        <v>14</v>
      </c>
      <c r="D179" s="168" t="s">
        <v>271</v>
      </c>
      <c r="E179" s="169" t="s">
        <v>329</v>
      </c>
      <c r="F179" s="170" t="s">
        <v>330</v>
      </c>
      <c r="G179" s="171" t="s">
        <v>261</v>
      </c>
      <c r="H179" s="172">
        <v>116.55</v>
      </c>
      <c r="I179" s="173"/>
      <c r="J179" s="174">
        <f>ROUND(I179*H179,2)</f>
        <v>0</v>
      </c>
      <c r="K179" s="175"/>
      <c r="L179" s="176"/>
      <c r="M179" s="177" t="s">
        <v>1</v>
      </c>
      <c r="N179" s="178" t="s">
        <v>75</v>
      </c>
      <c r="O179" s="16"/>
      <c r="P179" s="150">
        <f>O179*H179</f>
        <v>0</v>
      </c>
      <c r="Q179" s="150">
        <v>6.4999999999999997E-4</v>
      </c>
      <c r="R179" s="150">
        <f>Q179*H179</f>
        <v>7.5757499999999992E-2</v>
      </c>
      <c r="S179" s="150">
        <v>0</v>
      </c>
      <c r="T179" s="151">
        <f>S179*H179</f>
        <v>0</v>
      </c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52" t="s">
        <v>277</v>
      </c>
      <c r="AS179" s="16"/>
      <c r="AT179" s="152" t="s">
        <v>271</v>
      </c>
      <c r="AU179" s="152" t="s">
        <v>10</v>
      </c>
      <c r="AV179" s="16"/>
      <c r="AW179" s="16"/>
      <c r="AX179" s="16"/>
      <c r="AY179" s="3" t="s">
        <v>172</v>
      </c>
      <c r="AZ179" s="16"/>
      <c r="BA179" s="16"/>
      <c r="BB179" s="16"/>
      <c r="BC179" s="16"/>
      <c r="BD179" s="16"/>
      <c r="BE179" s="81">
        <f>IF(N179="základná",J179,0)</f>
        <v>0</v>
      </c>
      <c r="BF179" s="81">
        <f>IF(N179="znížená",J179,0)</f>
        <v>0</v>
      </c>
      <c r="BG179" s="81">
        <f>IF(N179="zákl. prenesená",J179,0)</f>
        <v>0</v>
      </c>
      <c r="BH179" s="81">
        <f>IF(N179="zníž. prenesená",J179,0)</f>
        <v>0</v>
      </c>
      <c r="BI179" s="81">
        <f>IF(N179="nulová",J179,0)</f>
        <v>0</v>
      </c>
      <c r="BJ179" s="3" t="s">
        <v>10</v>
      </c>
      <c r="BK179" s="81">
        <f>ROUND(I179*H179,2)</f>
        <v>0</v>
      </c>
      <c r="BL179" s="3" t="s">
        <v>264</v>
      </c>
      <c r="BM179" s="152" t="s">
        <v>332</v>
      </c>
    </row>
    <row r="180" spans="1:65" ht="14.25" customHeight="1">
      <c r="A180" s="153"/>
      <c r="B180" s="154"/>
      <c r="C180" s="153"/>
      <c r="D180" s="155" t="s">
        <v>181</v>
      </c>
      <c r="E180" s="156" t="s">
        <v>1</v>
      </c>
      <c r="F180" s="157" t="s">
        <v>333</v>
      </c>
      <c r="G180" s="153"/>
      <c r="H180" s="158">
        <v>111</v>
      </c>
      <c r="I180" s="153"/>
      <c r="J180" s="153"/>
      <c r="K180" s="153"/>
      <c r="L180" s="154"/>
      <c r="M180" s="159"/>
      <c r="N180" s="153"/>
      <c r="O180" s="153"/>
      <c r="P180" s="153"/>
      <c r="Q180" s="153"/>
      <c r="R180" s="153"/>
      <c r="S180" s="153"/>
      <c r="T180" s="160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6" t="s">
        <v>181</v>
      </c>
      <c r="AU180" s="156" t="s">
        <v>10</v>
      </c>
      <c r="AV180" s="153" t="s">
        <v>10</v>
      </c>
      <c r="AW180" s="153" t="s">
        <v>64</v>
      </c>
      <c r="AX180" s="153" t="s">
        <v>153</v>
      </c>
      <c r="AY180" s="156" t="s">
        <v>172</v>
      </c>
      <c r="AZ180" s="153"/>
      <c r="BA180" s="153"/>
      <c r="BB180" s="153"/>
      <c r="BC180" s="153"/>
      <c r="BD180" s="153"/>
      <c r="BE180" s="153"/>
      <c r="BF180" s="153"/>
      <c r="BG180" s="153"/>
      <c r="BH180" s="153"/>
      <c r="BI180" s="153"/>
      <c r="BJ180" s="153"/>
      <c r="BK180" s="153"/>
      <c r="BL180" s="153"/>
      <c r="BM180" s="153"/>
    </row>
    <row r="181" spans="1:65" ht="14.25" customHeight="1">
      <c r="A181" s="153"/>
      <c r="B181" s="154"/>
      <c r="C181" s="153"/>
      <c r="D181" s="155" t="s">
        <v>181</v>
      </c>
      <c r="E181" s="153"/>
      <c r="F181" s="157" t="s">
        <v>334</v>
      </c>
      <c r="G181" s="153"/>
      <c r="H181" s="158">
        <v>116.55</v>
      </c>
      <c r="I181" s="153"/>
      <c r="J181" s="153"/>
      <c r="K181" s="153"/>
      <c r="L181" s="154"/>
      <c r="M181" s="159"/>
      <c r="N181" s="153"/>
      <c r="O181" s="153"/>
      <c r="P181" s="153"/>
      <c r="Q181" s="153"/>
      <c r="R181" s="153"/>
      <c r="S181" s="153"/>
      <c r="T181" s="160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6" t="s">
        <v>181</v>
      </c>
      <c r="AU181" s="156" t="s">
        <v>10</v>
      </c>
      <c r="AV181" s="153" t="s">
        <v>10</v>
      </c>
      <c r="AW181" s="153" t="s">
        <v>4</v>
      </c>
      <c r="AX181" s="153" t="s">
        <v>153</v>
      </c>
      <c r="AY181" s="156" t="s">
        <v>172</v>
      </c>
      <c r="AZ181" s="153"/>
      <c r="BA181" s="153"/>
      <c r="BB181" s="153"/>
      <c r="BC181" s="153"/>
      <c r="BD181" s="153"/>
      <c r="BE181" s="153"/>
      <c r="BF181" s="153"/>
      <c r="BG181" s="153"/>
      <c r="BH181" s="153"/>
      <c r="BI181" s="153"/>
      <c r="BJ181" s="153"/>
      <c r="BK181" s="153"/>
      <c r="BL181" s="153"/>
      <c r="BM181" s="153"/>
    </row>
    <row r="182" spans="1:65" ht="24" customHeight="1">
      <c r="A182" s="16"/>
      <c r="B182" s="17"/>
      <c r="C182" s="141" t="s">
        <v>335</v>
      </c>
      <c r="D182" s="141" t="s">
        <v>175</v>
      </c>
      <c r="E182" s="142" t="s">
        <v>336</v>
      </c>
      <c r="F182" s="143" t="s">
        <v>337</v>
      </c>
      <c r="G182" s="144" t="s">
        <v>261</v>
      </c>
      <c r="H182" s="145">
        <v>3.37</v>
      </c>
      <c r="I182" s="146"/>
      <c r="J182" s="147">
        <f>ROUND(I182*H182,2)</f>
        <v>0</v>
      </c>
      <c r="K182" s="148"/>
      <c r="L182" s="17"/>
      <c r="M182" s="149" t="s">
        <v>1</v>
      </c>
      <c r="N182" s="75" t="s">
        <v>75</v>
      </c>
      <c r="O182" s="16"/>
      <c r="P182" s="150">
        <f>O182*H182</f>
        <v>0</v>
      </c>
      <c r="Q182" s="150">
        <v>1.1800000000000001E-3</v>
      </c>
      <c r="R182" s="150">
        <f>Q182*H182</f>
        <v>3.9766000000000003E-3</v>
      </c>
      <c r="S182" s="150">
        <v>0</v>
      </c>
      <c r="T182" s="151">
        <f>S182*H182</f>
        <v>0</v>
      </c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52" t="s">
        <v>264</v>
      </c>
      <c r="AS182" s="16"/>
      <c r="AT182" s="152" t="s">
        <v>175</v>
      </c>
      <c r="AU182" s="152" t="s">
        <v>10</v>
      </c>
      <c r="AV182" s="16"/>
      <c r="AW182" s="16"/>
      <c r="AX182" s="16"/>
      <c r="AY182" s="3" t="s">
        <v>172</v>
      </c>
      <c r="AZ182" s="16"/>
      <c r="BA182" s="16"/>
      <c r="BB182" s="16"/>
      <c r="BC182" s="16"/>
      <c r="BD182" s="16"/>
      <c r="BE182" s="81">
        <f>IF(N182="základná",J182,0)</f>
        <v>0</v>
      </c>
      <c r="BF182" s="81">
        <f>IF(N182="znížená",J182,0)</f>
        <v>0</v>
      </c>
      <c r="BG182" s="81">
        <f>IF(N182="zákl. prenesená",J182,0)</f>
        <v>0</v>
      </c>
      <c r="BH182" s="81">
        <f>IF(N182="zníž. prenesená",J182,0)</f>
        <v>0</v>
      </c>
      <c r="BI182" s="81">
        <f>IF(N182="nulová",J182,0)</f>
        <v>0</v>
      </c>
      <c r="BJ182" s="3" t="s">
        <v>10</v>
      </c>
      <c r="BK182" s="81">
        <f>ROUND(I182*H182,2)</f>
        <v>0</v>
      </c>
      <c r="BL182" s="3" t="s">
        <v>264</v>
      </c>
      <c r="BM182" s="152" t="s">
        <v>341</v>
      </c>
    </row>
    <row r="183" spans="1:65" ht="14.25" customHeight="1">
      <c r="A183" s="153"/>
      <c r="B183" s="154"/>
      <c r="C183" s="153"/>
      <c r="D183" s="155" t="s">
        <v>181</v>
      </c>
      <c r="E183" s="156" t="s">
        <v>1</v>
      </c>
      <c r="F183" s="157" t="s">
        <v>342</v>
      </c>
      <c r="G183" s="153"/>
      <c r="H183" s="158">
        <v>3.37</v>
      </c>
      <c r="I183" s="153"/>
      <c r="J183" s="153"/>
      <c r="K183" s="153"/>
      <c r="L183" s="154"/>
      <c r="M183" s="159"/>
      <c r="N183" s="153"/>
      <c r="O183" s="153"/>
      <c r="P183" s="153"/>
      <c r="Q183" s="153"/>
      <c r="R183" s="153"/>
      <c r="S183" s="153"/>
      <c r="T183" s="160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6" t="s">
        <v>181</v>
      </c>
      <c r="AU183" s="156" t="s">
        <v>10</v>
      </c>
      <c r="AV183" s="153" t="s">
        <v>10</v>
      </c>
      <c r="AW183" s="153" t="s">
        <v>64</v>
      </c>
      <c r="AX183" s="153" t="s">
        <v>15</v>
      </c>
      <c r="AY183" s="156" t="s">
        <v>172</v>
      </c>
      <c r="AZ183" s="153"/>
      <c r="BA183" s="153"/>
      <c r="BB183" s="153"/>
      <c r="BC183" s="153"/>
      <c r="BD183" s="153"/>
      <c r="BE183" s="153"/>
      <c r="BF183" s="153"/>
      <c r="BG183" s="153"/>
      <c r="BH183" s="153"/>
      <c r="BI183" s="153"/>
      <c r="BJ183" s="153"/>
      <c r="BK183" s="153"/>
      <c r="BL183" s="153"/>
      <c r="BM183" s="153"/>
    </row>
    <row r="184" spans="1:65" ht="14.25" customHeight="1">
      <c r="A184" s="161"/>
      <c r="B184" s="162"/>
      <c r="C184" s="161"/>
      <c r="D184" s="155" t="s">
        <v>181</v>
      </c>
      <c r="E184" s="163" t="s">
        <v>23</v>
      </c>
      <c r="F184" s="164" t="s">
        <v>196</v>
      </c>
      <c r="G184" s="161"/>
      <c r="H184" s="165">
        <v>3.37</v>
      </c>
      <c r="I184" s="161"/>
      <c r="J184" s="161"/>
      <c r="K184" s="161"/>
      <c r="L184" s="162"/>
      <c r="M184" s="166"/>
      <c r="N184" s="161"/>
      <c r="O184" s="161"/>
      <c r="P184" s="161"/>
      <c r="Q184" s="161"/>
      <c r="R184" s="161"/>
      <c r="S184" s="161"/>
      <c r="T184" s="167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161"/>
      <c r="AT184" s="163" t="s">
        <v>181</v>
      </c>
      <c r="AU184" s="163" t="s">
        <v>10</v>
      </c>
      <c r="AV184" s="161" t="s">
        <v>179</v>
      </c>
      <c r="AW184" s="161" t="s">
        <v>64</v>
      </c>
      <c r="AX184" s="161" t="s">
        <v>153</v>
      </c>
      <c r="AY184" s="163" t="s">
        <v>172</v>
      </c>
      <c r="AZ184" s="161"/>
      <c r="BA184" s="161"/>
      <c r="BB184" s="161"/>
      <c r="BC184" s="161"/>
      <c r="BD184" s="161"/>
      <c r="BE184" s="161"/>
      <c r="BF184" s="161"/>
      <c r="BG184" s="161"/>
      <c r="BH184" s="161"/>
      <c r="BI184" s="161"/>
      <c r="BJ184" s="161"/>
      <c r="BK184" s="161"/>
      <c r="BL184" s="161"/>
      <c r="BM184" s="161"/>
    </row>
    <row r="185" spans="1:65" ht="36" customHeight="1">
      <c r="A185" s="16"/>
      <c r="B185" s="17"/>
      <c r="C185" s="141" t="s">
        <v>347</v>
      </c>
      <c r="D185" s="141" t="s">
        <v>175</v>
      </c>
      <c r="E185" s="142" t="s">
        <v>348</v>
      </c>
      <c r="F185" s="143" t="s">
        <v>349</v>
      </c>
      <c r="G185" s="144" t="s">
        <v>178</v>
      </c>
      <c r="H185" s="145">
        <v>10.895</v>
      </c>
      <c r="I185" s="146"/>
      <c r="J185" s="147">
        <f>ROUND(I185*H185,2)</f>
        <v>0</v>
      </c>
      <c r="K185" s="148"/>
      <c r="L185" s="17"/>
      <c r="M185" s="149" t="s">
        <v>1</v>
      </c>
      <c r="N185" s="75" t="s">
        <v>75</v>
      </c>
      <c r="O185" s="16"/>
      <c r="P185" s="150">
        <f>O185*H185</f>
        <v>0</v>
      </c>
      <c r="Q185" s="150">
        <v>3.0699999999999998E-3</v>
      </c>
      <c r="R185" s="150">
        <f>Q185*H185</f>
        <v>3.3447649999999995E-2</v>
      </c>
      <c r="S185" s="150">
        <v>0</v>
      </c>
      <c r="T185" s="151">
        <f>S185*H185</f>
        <v>0</v>
      </c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52" t="s">
        <v>264</v>
      </c>
      <c r="AS185" s="16"/>
      <c r="AT185" s="152" t="s">
        <v>175</v>
      </c>
      <c r="AU185" s="152" t="s">
        <v>10</v>
      </c>
      <c r="AV185" s="16"/>
      <c r="AW185" s="16"/>
      <c r="AX185" s="16"/>
      <c r="AY185" s="3" t="s">
        <v>172</v>
      </c>
      <c r="AZ185" s="16"/>
      <c r="BA185" s="16"/>
      <c r="BB185" s="16"/>
      <c r="BC185" s="16"/>
      <c r="BD185" s="16"/>
      <c r="BE185" s="81">
        <f>IF(N185="základná",J185,0)</f>
        <v>0</v>
      </c>
      <c r="BF185" s="81">
        <f>IF(N185="znížená",J185,0)</f>
        <v>0</v>
      </c>
      <c r="BG185" s="81">
        <f>IF(N185="zákl. prenesená",J185,0)</f>
        <v>0</v>
      </c>
      <c r="BH185" s="81">
        <f>IF(N185="zníž. prenesená",J185,0)</f>
        <v>0</v>
      </c>
      <c r="BI185" s="81">
        <f>IF(N185="nulová",J185,0)</f>
        <v>0</v>
      </c>
      <c r="BJ185" s="3" t="s">
        <v>10</v>
      </c>
      <c r="BK185" s="81">
        <f>ROUND(I185*H185,2)</f>
        <v>0</v>
      </c>
      <c r="BL185" s="3" t="s">
        <v>264</v>
      </c>
      <c r="BM185" s="152" t="s">
        <v>350</v>
      </c>
    </row>
    <row r="186" spans="1:65" ht="14.25" customHeight="1">
      <c r="A186" s="153"/>
      <c r="B186" s="154"/>
      <c r="C186" s="153"/>
      <c r="D186" s="155" t="s">
        <v>181</v>
      </c>
      <c r="E186" s="156" t="s">
        <v>1</v>
      </c>
      <c r="F186" s="157" t="s">
        <v>7</v>
      </c>
      <c r="G186" s="153"/>
      <c r="H186" s="158">
        <v>10.895</v>
      </c>
      <c r="I186" s="153"/>
      <c r="J186" s="153"/>
      <c r="K186" s="153"/>
      <c r="L186" s="154"/>
      <c r="M186" s="159"/>
      <c r="N186" s="153"/>
      <c r="O186" s="153"/>
      <c r="P186" s="153"/>
      <c r="Q186" s="153"/>
      <c r="R186" s="153"/>
      <c r="S186" s="153"/>
      <c r="T186" s="160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6" t="s">
        <v>181</v>
      </c>
      <c r="AU186" s="156" t="s">
        <v>10</v>
      </c>
      <c r="AV186" s="153" t="s">
        <v>10</v>
      </c>
      <c r="AW186" s="153" t="s">
        <v>64</v>
      </c>
      <c r="AX186" s="153" t="s">
        <v>153</v>
      </c>
      <c r="AY186" s="156" t="s">
        <v>172</v>
      </c>
      <c r="AZ186" s="153"/>
      <c r="BA186" s="153"/>
      <c r="BB186" s="153"/>
      <c r="BC186" s="153"/>
      <c r="BD186" s="153"/>
      <c r="BE186" s="153"/>
      <c r="BF186" s="153"/>
      <c r="BG186" s="153"/>
      <c r="BH186" s="153"/>
      <c r="BI186" s="153"/>
      <c r="BJ186" s="153"/>
      <c r="BK186" s="153"/>
      <c r="BL186" s="153"/>
      <c r="BM186" s="153"/>
    </row>
    <row r="187" spans="1:65" ht="24" customHeight="1">
      <c r="A187" s="16"/>
      <c r="B187" s="17"/>
      <c r="C187" s="168" t="s">
        <v>354</v>
      </c>
      <c r="D187" s="168" t="s">
        <v>271</v>
      </c>
      <c r="E187" s="169" t="s">
        <v>355</v>
      </c>
      <c r="F187" s="170" t="s">
        <v>356</v>
      </c>
      <c r="G187" s="171" t="s">
        <v>178</v>
      </c>
      <c r="H187" s="172">
        <v>11.113</v>
      </c>
      <c r="I187" s="173"/>
      <c r="J187" s="174">
        <f>ROUND(I187*H187,2)</f>
        <v>0</v>
      </c>
      <c r="K187" s="175"/>
      <c r="L187" s="176"/>
      <c r="M187" s="177" t="s">
        <v>1</v>
      </c>
      <c r="N187" s="178" t="s">
        <v>75</v>
      </c>
      <c r="O187" s="16"/>
      <c r="P187" s="150">
        <f>O187*H187</f>
        <v>0</v>
      </c>
      <c r="Q187" s="150">
        <v>2.315E-2</v>
      </c>
      <c r="R187" s="150">
        <f>Q187*H187</f>
        <v>0.25726595000000002</v>
      </c>
      <c r="S187" s="150">
        <v>0</v>
      </c>
      <c r="T187" s="151">
        <f>S187*H187</f>
        <v>0</v>
      </c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52" t="s">
        <v>277</v>
      </c>
      <c r="AS187" s="16"/>
      <c r="AT187" s="152" t="s">
        <v>271</v>
      </c>
      <c r="AU187" s="152" t="s">
        <v>10</v>
      </c>
      <c r="AV187" s="16"/>
      <c r="AW187" s="16"/>
      <c r="AX187" s="16"/>
      <c r="AY187" s="3" t="s">
        <v>172</v>
      </c>
      <c r="AZ187" s="16"/>
      <c r="BA187" s="16"/>
      <c r="BB187" s="16"/>
      <c r="BC187" s="16"/>
      <c r="BD187" s="16"/>
      <c r="BE187" s="81">
        <f>IF(N187="základná",J187,0)</f>
        <v>0</v>
      </c>
      <c r="BF187" s="81">
        <f>IF(N187="znížená",J187,0)</f>
        <v>0</v>
      </c>
      <c r="BG187" s="81">
        <f>IF(N187="zákl. prenesená",J187,0)</f>
        <v>0</v>
      </c>
      <c r="BH187" s="81">
        <f>IF(N187="zníž. prenesená",J187,0)</f>
        <v>0</v>
      </c>
      <c r="BI187" s="81">
        <f>IF(N187="nulová",J187,0)</f>
        <v>0</v>
      </c>
      <c r="BJ187" s="3" t="s">
        <v>10</v>
      </c>
      <c r="BK187" s="81">
        <f>ROUND(I187*H187,2)</f>
        <v>0</v>
      </c>
      <c r="BL187" s="3" t="s">
        <v>264</v>
      </c>
      <c r="BM187" s="152" t="s">
        <v>358</v>
      </c>
    </row>
    <row r="188" spans="1:65" ht="14.25" customHeight="1">
      <c r="A188" s="153"/>
      <c r="B188" s="154"/>
      <c r="C188" s="153"/>
      <c r="D188" s="155" t="s">
        <v>181</v>
      </c>
      <c r="E188" s="153"/>
      <c r="F188" s="157" t="s">
        <v>359</v>
      </c>
      <c r="G188" s="153"/>
      <c r="H188" s="158">
        <v>11.113</v>
      </c>
      <c r="I188" s="153"/>
      <c r="J188" s="153"/>
      <c r="K188" s="153"/>
      <c r="L188" s="154"/>
      <c r="M188" s="159"/>
      <c r="N188" s="153"/>
      <c r="O188" s="153"/>
      <c r="P188" s="153"/>
      <c r="Q188" s="153"/>
      <c r="R188" s="153"/>
      <c r="S188" s="153"/>
      <c r="T188" s="160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6" t="s">
        <v>181</v>
      </c>
      <c r="AU188" s="156" t="s">
        <v>10</v>
      </c>
      <c r="AV188" s="153" t="s">
        <v>10</v>
      </c>
      <c r="AW188" s="153" t="s">
        <v>4</v>
      </c>
      <c r="AX188" s="153" t="s">
        <v>153</v>
      </c>
      <c r="AY188" s="156" t="s">
        <v>172</v>
      </c>
      <c r="AZ188" s="153"/>
      <c r="BA188" s="153"/>
      <c r="BB188" s="153"/>
      <c r="BC188" s="153"/>
      <c r="BD188" s="153"/>
      <c r="BE188" s="153"/>
      <c r="BF188" s="153"/>
      <c r="BG188" s="153"/>
      <c r="BH188" s="153"/>
      <c r="BI188" s="153"/>
      <c r="BJ188" s="153"/>
      <c r="BK188" s="153"/>
      <c r="BL188" s="153"/>
      <c r="BM188" s="153"/>
    </row>
    <row r="189" spans="1:65" ht="24" customHeight="1">
      <c r="A189" s="16"/>
      <c r="B189" s="17"/>
      <c r="C189" s="141" t="s">
        <v>360</v>
      </c>
      <c r="D189" s="141" t="s">
        <v>175</v>
      </c>
      <c r="E189" s="142" t="s">
        <v>361</v>
      </c>
      <c r="F189" s="143" t="s">
        <v>363</v>
      </c>
      <c r="G189" s="144" t="s">
        <v>298</v>
      </c>
      <c r="H189" s="179"/>
      <c r="I189" s="146"/>
      <c r="J189" s="147">
        <f>ROUND(I189*H189,2)</f>
        <v>0</v>
      </c>
      <c r="K189" s="148"/>
      <c r="L189" s="17"/>
      <c r="M189" s="180" t="s">
        <v>1</v>
      </c>
      <c r="N189" s="181" t="s">
        <v>75</v>
      </c>
      <c r="O189" s="182"/>
      <c r="P189" s="183">
        <f>O189*H189</f>
        <v>0</v>
      </c>
      <c r="Q189" s="183">
        <v>0</v>
      </c>
      <c r="R189" s="183">
        <f>Q189*H189</f>
        <v>0</v>
      </c>
      <c r="S189" s="183">
        <v>0</v>
      </c>
      <c r="T189" s="184">
        <f>S189*H189</f>
        <v>0</v>
      </c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52" t="s">
        <v>264</v>
      </c>
      <c r="AS189" s="16"/>
      <c r="AT189" s="152" t="s">
        <v>175</v>
      </c>
      <c r="AU189" s="152" t="s">
        <v>10</v>
      </c>
      <c r="AV189" s="16"/>
      <c r="AW189" s="16"/>
      <c r="AX189" s="16"/>
      <c r="AY189" s="3" t="s">
        <v>172</v>
      </c>
      <c r="AZ189" s="16"/>
      <c r="BA189" s="16"/>
      <c r="BB189" s="16"/>
      <c r="BC189" s="16"/>
      <c r="BD189" s="16"/>
      <c r="BE189" s="81">
        <f>IF(N189="základná",J189,0)</f>
        <v>0</v>
      </c>
      <c r="BF189" s="81">
        <f>IF(N189="znížená",J189,0)</f>
        <v>0</v>
      </c>
      <c r="BG189" s="81">
        <f>IF(N189="zákl. prenesená",J189,0)</f>
        <v>0</v>
      </c>
      <c r="BH189" s="81">
        <f>IF(N189="zníž. prenesená",J189,0)</f>
        <v>0</v>
      </c>
      <c r="BI189" s="81">
        <f>IF(N189="nulová",J189,0)</f>
        <v>0</v>
      </c>
      <c r="BJ189" s="3" t="s">
        <v>10</v>
      </c>
      <c r="BK189" s="81">
        <f>ROUND(I189*H189,2)</f>
        <v>0</v>
      </c>
      <c r="BL189" s="3" t="s">
        <v>264</v>
      </c>
      <c r="BM189" s="152" t="s">
        <v>367</v>
      </c>
    </row>
    <row r="190" spans="1:65" ht="6.75" customHeight="1">
      <c r="A190" s="16"/>
      <c r="B190" s="54"/>
      <c r="C190" s="55"/>
      <c r="D190" s="55"/>
      <c r="E190" s="55"/>
      <c r="F190" s="55"/>
      <c r="G190" s="55"/>
      <c r="H190" s="55"/>
      <c r="I190" s="55"/>
      <c r="J190" s="55"/>
      <c r="K190" s="55"/>
      <c r="L190" s="17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</row>
    <row r="191" spans="1:65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</row>
    <row r="192" spans="1:65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</row>
    <row r="193" spans="1:65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1:65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1:6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1:65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</row>
    <row r="197" spans="1:65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</row>
    <row r="198" spans="1:65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</row>
    <row r="199" spans="1:65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</row>
    <row r="200" spans="1:65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</row>
    <row r="201" spans="1:65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</row>
    <row r="202" spans="1:65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</row>
    <row r="203" spans="1:65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</row>
    <row r="204" spans="1:65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</row>
    <row r="205" spans="1:6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</row>
    <row r="206" spans="1:65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</row>
    <row r="207" spans="1:65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</row>
    <row r="208" spans="1:65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</row>
    <row r="209" spans="1:65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</row>
    <row r="210" spans="1:65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</row>
    <row r="211" spans="1:65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</row>
    <row r="212" spans="1:65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</row>
    <row r="213" spans="1:65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</row>
    <row r="214" spans="1:65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</row>
    <row r="215" spans="1:6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</row>
    <row r="216" spans="1:65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</row>
    <row r="217" spans="1:65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</row>
    <row r="218" spans="1:65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</row>
    <row r="219" spans="1:65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</row>
    <row r="220" spans="1:65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</row>
    <row r="221" spans="1:65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</row>
    <row r="222" spans="1:65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</row>
    <row r="223" spans="1:65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</row>
    <row r="224" spans="1:65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</row>
    <row r="225" spans="1:6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</row>
    <row r="226" spans="1:65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</row>
    <row r="227" spans="1:65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</row>
    <row r="228" spans="1:65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</row>
    <row r="229" spans="1:65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</row>
    <row r="230" spans="1:65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</row>
    <row r="231" spans="1:65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</row>
    <row r="232" spans="1:65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</row>
    <row r="233" spans="1:65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</row>
    <row r="234" spans="1:65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</row>
    <row r="235" spans="1:6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</row>
    <row r="236" spans="1:65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</row>
    <row r="237" spans="1:65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</row>
    <row r="238" spans="1:65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</row>
    <row r="239" spans="1:65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</row>
    <row r="240" spans="1:65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</row>
    <row r="241" spans="1:65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</row>
    <row r="242" spans="1:65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</row>
    <row r="243" spans="1:65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</row>
    <row r="244" spans="1:65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</row>
    <row r="245" spans="1:6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</row>
    <row r="246" spans="1:65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</row>
    <row r="247" spans="1:65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</row>
    <row r="248" spans="1:65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</row>
    <row r="249" spans="1:65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</row>
    <row r="250" spans="1:65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</row>
    <row r="251" spans="1:65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</row>
    <row r="252" spans="1:65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</row>
    <row r="253" spans="1:65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</row>
    <row r="254" spans="1:65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</row>
    <row r="255" spans="1:6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</row>
    <row r="256" spans="1:65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</row>
    <row r="257" spans="1:65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</row>
    <row r="258" spans="1:65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</row>
    <row r="259" spans="1:65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</row>
    <row r="260" spans="1:65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</row>
    <row r="261" spans="1:65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</row>
    <row r="262" spans="1:65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</row>
    <row r="263" spans="1:65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</row>
    <row r="264" spans="1:65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</row>
    <row r="265" spans="1: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</row>
    <row r="266" spans="1:65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</row>
    <row r="267" spans="1:65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</row>
    <row r="268" spans="1:65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</row>
    <row r="269" spans="1:65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</row>
    <row r="270" spans="1:65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</row>
    <row r="271" spans="1:65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</row>
    <row r="272" spans="1:65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</row>
    <row r="273" spans="1:65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</row>
    <row r="274" spans="1:65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</row>
    <row r="275" spans="1:6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</row>
    <row r="276" spans="1:65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</row>
    <row r="277" spans="1:65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</row>
    <row r="278" spans="1:65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</row>
    <row r="279" spans="1:65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</row>
    <row r="280" spans="1:65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</row>
    <row r="281" spans="1:65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</row>
    <row r="282" spans="1:65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</row>
    <row r="283" spans="1:65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</row>
    <row r="284" spans="1:65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</row>
    <row r="285" spans="1:6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</row>
    <row r="286" spans="1:65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</row>
    <row r="287" spans="1:65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</row>
    <row r="288" spans="1:65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</row>
    <row r="289" spans="1:65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</row>
    <row r="290" spans="1:65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</row>
    <row r="291" spans="1:65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</row>
    <row r="292" spans="1:65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</row>
    <row r="293" spans="1:65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</row>
    <row r="294" spans="1:65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</row>
    <row r="295" spans="1:6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</row>
    <row r="296" spans="1:65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</row>
    <row r="297" spans="1:65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</row>
    <row r="298" spans="1:65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</row>
    <row r="299" spans="1:65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</row>
    <row r="300" spans="1:65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</row>
    <row r="301" spans="1:65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</row>
    <row r="302" spans="1:65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</row>
    <row r="303" spans="1:65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</row>
    <row r="304" spans="1:65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</row>
    <row r="305" spans="1:6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</row>
    <row r="306" spans="1:65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</row>
    <row r="307" spans="1:65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</row>
    <row r="308" spans="1:65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</row>
    <row r="309" spans="1:65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</row>
    <row r="310" spans="1:65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</row>
    <row r="311" spans="1:65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</row>
    <row r="312" spans="1:65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</row>
    <row r="313" spans="1:65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</row>
    <row r="314" spans="1:65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</row>
    <row r="315" spans="1:6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</row>
    <row r="316" spans="1:65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</row>
    <row r="317" spans="1:65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</row>
    <row r="318" spans="1:65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</row>
    <row r="319" spans="1:65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</row>
    <row r="320" spans="1:65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</row>
    <row r="321" spans="1:65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</row>
    <row r="322" spans="1:65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</row>
    <row r="323" spans="1:65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</row>
    <row r="324" spans="1:65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</row>
    <row r="325" spans="1:6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</row>
    <row r="326" spans="1:65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</row>
    <row r="327" spans="1:65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</row>
    <row r="328" spans="1:65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</row>
    <row r="329" spans="1:65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</row>
    <row r="330" spans="1:65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</row>
    <row r="331" spans="1:65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</row>
    <row r="332" spans="1:65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</row>
    <row r="333" spans="1:65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</row>
    <row r="334" spans="1:65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</row>
    <row r="335" spans="1:6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</row>
    <row r="336" spans="1:65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</row>
    <row r="337" spans="1:65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</row>
    <row r="338" spans="1:65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</row>
    <row r="339" spans="1:65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</row>
    <row r="340" spans="1:65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</row>
    <row r="341" spans="1:65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</row>
    <row r="342" spans="1:65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</row>
    <row r="343" spans="1:65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</row>
    <row r="344" spans="1:65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</row>
    <row r="345" spans="1:6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</row>
    <row r="346" spans="1:65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</row>
    <row r="347" spans="1:65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</row>
    <row r="348" spans="1:65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</row>
    <row r="349" spans="1:65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</row>
    <row r="350" spans="1:65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</row>
    <row r="351" spans="1:65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</row>
    <row r="352" spans="1:65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</row>
    <row r="353" spans="1:65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</row>
    <row r="354" spans="1:65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</row>
    <row r="355" spans="1:6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</row>
    <row r="356" spans="1:65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</row>
    <row r="357" spans="1:65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</row>
    <row r="358" spans="1:65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</row>
    <row r="359" spans="1:65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</row>
    <row r="360" spans="1:65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</row>
    <row r="361" spans="1:65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</row>
    <row r="362" spans="1:65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</row>
    <row r="363" spans="1:65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</row>
    <row r="364" spans="1:65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</row>
    <row r="365" spans="1: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</row>
    <row r="366" spans="1:65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</row>
    <row r="367" spans="1:65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</row>
    <row r="368" spans="1:65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</row>
    <row r="369" spans="1:65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</row>
    <row r="370" spans="1:65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</row>
    <row r="371" spans="1:65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</row>
    <row r="372" spans="1:65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</row>
    <row r="373" spans="1:65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</row>
    <row r="374" spans="1:65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</row>
    <row r="375" spans="1:6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</row>
    <row r="376" spans="1:65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</row>
    <row r="377" spans="1:65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</row>
    <row r="378" spans="1:65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</row>
    <row r="379" spans="1:65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</row>
    <row r="380" spans="1:65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</row>
    <row r="381" spans="1:65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</row>
    <row r="382" spans="1:65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</row>
    <row r="383" spans="1:65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</row>
    <row r="384" spans="1:65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</row>
    <row r="385" spans="1:6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</row>
    <row r="386" spans="1:65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</row>
    <row r="387" spans="1:65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</row>
    <row r="388" spans="1:65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</row>
    <row r="389" spans="1:65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</row>
    <row r="390" spans="1:65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</row>
    <row r="391" spans="1:65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</row>
    <row r="392" spans="1:65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</row>
    <row r="393" spans="1:65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</row>
    <row r="394" spans="1:65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</row>
    <row r="395" spans="1:6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</row>
    <row r="396" spans="1:65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</row>
    <row r="397" spans="1:65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</row>
    <row r="398" spans="1:65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</row>
    <row r="399" spans="1:65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</row>
    <row r="400" spans="1:65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</row>
    <row r="401" spans="1:65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</row>
    <row r="402" spans="1:65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</row>
    <row r="403" spans="1:65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</row>
    <row r="404" spans="1:65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</row>
    <row r="405" spans="1:6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</row>
    <row r="406" spans="1:65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</row>
    <row r="407" spans="1:65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</row>
    <row r="408" spans="1:65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</row>
    <row r="409" spans="1:65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</row>
    <row r="410" spans="1:65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</row>
    <row r="411" spans="1:65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</row>
    <row r="412" spans="1:65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</row>
    <row r="413" spans="1:65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</row>
    <row r="414" spans="1:65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</row>
    <row r="415" spans="1:6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</row>
    <row r="416" spans="1:65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</row>
    <row r="417" spans="1:65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</row>
    <row r="418" spans="1:65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</row>
    <row r="419" spans="1:65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</row>
    <row r="420" spans="1:65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</row>
    <row r="421" spans="1:65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</row>
    <row r="422" spans="1:65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</row>
    <row r="423" spans="1:65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</row>
    <row r="424" spans="1:65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</row>
    <row r="425" spans="1:6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</row>
    <row r="426" spans="1:65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</row>
    <row r="427" spans="1:65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</row>
    <row r="428" spans="1:65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</row>
    <row r="429" spans="1:65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</row>
    <row r="430" spans="1:65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</row>
    <row r="431" spans="1:65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</row>
    <row r="432" spans="1:65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</row>
    <row r="433" spans="1:65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</row>
    <row r="434" spans="1:65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</row>
    <row r="435" spans="1:6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</row>
    <row r="436" spans="1:65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</row>
    <row r="437" spans="1:65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</row>
    <row r="438" spans="1:65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</row>
    <row r="439" spans="1:65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</row>
    <row r="440" spans="1:65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</row>
    <row r="441" spans="1:65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</row>
    <row r="442" spans="1:65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</row>
    <row r="443" spans="1:65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</row>
    <row r="444" spans="1:65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</row>
    <row r="445" spans="1:6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</row>
    <row r="446" spans="1:65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</row>
    <row r="447" spans="1:65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</row>
    <row r="448" spans="1:65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</row>
    <row r="449" spans="1:65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</row>
    <row r="450" spans="1:65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</row>
    <row r="451" spans="1:65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</row>
    <row r="452" spans="1:65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</row>
    <row r="453" spans="1:65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</row>
    <row r="454" spans="1:65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</row>
    <row r="455" spans="1:6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</row>
    <row r="456" spans="1:65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</row>
    <row r="457" spans="1:65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</row>
    <row r="458" spans="1:65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</row>
    <row r="459" spans="1:65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</row>
    <row r="460" spans="1:65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</row>
    <row r="461" spans="1:65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</row>
    <row r="462" spans="1:65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</row>
    <row r="463" spans="1:65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</row>
    <row r="464" spans="1:65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</row>
    <row r="465" spans="1: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</row>
    <row r="466" spans="1:65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</row>
    <row r="467" spans="1:65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</row>
    <row r="468" spans="1:65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</row>
    <row r="469" spans="1:65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</row>
    <row r="470" spans="1:65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</row>
    <row r="471" spans="1:65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</row>
    <row r="472" spans="1:65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</row>
    <row r="473" spans="1:65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</row>
    <row r="474" spans="1:65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</row>
    <row r="475" spans="1:6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</row>
    <row r="476" spans="1:65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</row>
    <row r="477" spans="1:65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</row>
    <row r="478" spans="1:65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</row>
    <row r="479" spans="1:65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</row>
    <row r="480" spans="1:65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</row>
    <row r="481" spans="1:65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</row>
    <row r="482" spans="1:65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</row>
    <row r="483" spans="1:65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</row>
    <row r="484" spans="1:65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</row>
    <row r="485" spans="1:6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</row>
    <row r="486" spans="1:65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</row>
    <row r="487" spans="1:65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</row>
    <row r="488" spans="1:65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</row>
    <row r="489" spans="1:65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</row>
    <row r="490" spans="1:65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</row>
    <row r="491" spans="1:65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</row>
    <row r="492" spans="1:65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</row>
    <row r="493" spans="1:65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</row>
    <row r="494" spans="1:65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</row>
    <row r="495" spans="1:6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</row>
    <row r="496" spans="1:65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</row>
    <row r="497" spans="1:65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</row>
    <row r="498" spans="1:65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</row>
    <row r="499" spans="1:65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</row>
    <row r="500" spans="1:65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</row>
    <row r="501" spans="1:65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</row>
    <row r="502" spans="1:65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</row>
    <row r="503" spans="1:65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</row>
    <row r="504" spans="1:65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</row>
    <row r="505" spans="1:6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</row>
    <row r="506" spans="1:65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</row>
    <row r="507" spans="1:65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</row>
    <row r="508" spans="1:65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</row>
    <row r="509" spans="1:65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</row>
    <row r="510" spans="1:65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</row>
    <row r="511" spans="1:65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</row>
    <row r="512" spans="1:65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</row>
    <row r="513" spans="1:65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</row>
    <row r="514" spans="1:65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</row>
    <row r="515" spans="1:6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</row>
    <row r="516" spans="1:65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</row>
    <row r="517" spans="1:65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</row>
    <row r="518" spans="1:65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</row>
    <row r="519" spans="1:65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</row>
    <row r="520" spans="1:65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</row>
    <row r="521" spans="1:65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</row>
    <row r="522" spans="1:65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</row>
    <row r="523" spans="1:65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</row>
    <row r="524" spans="1:65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</row>
    <row r="525" spans="1:6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</row>
    <row r="526" spans="1:65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</row>
    <row r="527" spans="1:65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</row>
    <row r="528" spans="1:65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</row>
    <row r="529" spans="1:65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</row>
    <row r="530" spans="1:65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</row>
    <row r="531" spans="1:65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</row>
    <row r="532" spans="1:65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</row>
    <row r="533" spans="1:65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</row>
    <row r="534" spans="1:65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</row>
    <row r="535" spans="1:6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</row>
    <row r="536" spans="1:65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</row>
    <row r="537" spans="1:65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</row>
    <row r="538" spans="1:65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</row>
    <row r="539" spans="1:65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</row>
    <row r="540" spans="1:65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</row>
    <row r="541" spans="1:65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</row>
    <row r="542" spans="1:65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</row>
    <row r="543" spans="1:65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</row>
    <row r="544" spans="1:65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</row>
    <row r="545" spans="1:6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</row>
    <row r="546" spans="1:65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</row>
    <row r="547" spans="1:65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</row>
    <row r="548" spans="1:65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</row>
    <row r="549" spans="1:65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</row>
    <row r="550" spans="1:65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</row>
    <row r="551" spans="1:65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</row>
    <row r="552" spans="1:65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</row>
    <row r="553" spans="1:65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</row>
    <row r="554" spans="1:65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</row>
    <row r="555" spans="1:6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</row>
    <row r="556" spans="1:65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</row>
    <row r="557" spans="1:65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</row>
    <row r="558" spans="1:65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</row>
    <row r="559" spans="1:65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</row>
    <row r="560" spans="1:65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</row>
    <row r="561" spans="1:65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</row>
    <row r="562" spans="1:65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</row>
    <row r="563" spans="1:65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</row>
    <row r="564" spans="1:65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</row>
    <row r="565" spans="1: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</row>
    <row r="566" spans="1:65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</row>
    <row r="567" spans="1:65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</row>
    <row r="568" spans="1:65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</row>
    <row r="569" spans="1:65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</row>
    <row r="570" spans="1:65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</row>
    <row r="571" spans="1:65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</row>
    <row r="572" spans="1:65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</row>
    <row r="573" spans="1:65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</row>
    <row r="574" spans="1:65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</row>
    <row r="575" spans="1:6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</row>
    <row r="576" spans="1:65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</row>
    <row r="577" spans="1:65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</row>
    <row r="578" spans="1:65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</row>
    <row r="579" spans="1:65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</row>
    <row r="580" spans="1:65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</row>
    <row r="581" spans="1:65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</row>
    <row r="582" spans="1:65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</row>
    <row r="583" spans="1:65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</row>
    <row r="584" spans="1:65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</row>
    <row r="585" spans="1:6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</row>
    <row r="586" spans="1:65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</row>
    <row r="587" spans="1:65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</row>
    <row r="588" spans="1:65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</row>
    <row r="589" spans="1:65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</row>
    <row r="590" spans="1:65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</row>
    <row r="591" spans="1:65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</row>
    <row r="592" spans="1:65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</row>
    <row r="593" spans="1:65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</row>
    <row r="594" spans="1:65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</row>
    <row r="595" spans="1:6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</row>
    <row r="596" spans="1:65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</row>
    <row r="597" spans="1:65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</row>
    <row r="598" spans="1:65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</row>
    <row r="599" spans="1:65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</row>
    <row r="600" spans="1:65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</row>
    <row r="601" spans="1:65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</row>
    <row r="602" spans="1:65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</row>
    <row r="603" spans="1:65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</row>
    <row r="604" spans="1:65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</row>
    <row r="605" spans="1:6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</row>
    <row r="606" spans="1:65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</row>
    <row r="607" spans="1:65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</row>
    <row r="608" spans="1:65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</row>
    <row r="609" spans="1:65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</row>
    <row r="610" spans="1:65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</row>
    <row r="611" spans="1:65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</row>
    <row r="612" spans="1:65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</row>
    <row r="613" spans="1:65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</row>
    <row r="614" spans="1:65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</row>
    <row r="615" spans="1:6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</row>
    <row r="616" spans="1:65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</row>
    <row r="617" spans="1:65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</row>
    <row r="618" spans="1:65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</row>
    <row r="619" spans="1:65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</row>
    <row r="620" spans="1:65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</row>
    <row r="621" spans="1:65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</row>
    <row r="622" spans="1:65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</row>
    <row r="623" spans="1:65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</row>
    <row r="624" spans="1:65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</row>
    <row r="625" spans="1:6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</row>
    <row r="626" spans="1:65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</row>
    <row r="627" spans="1:65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</row>
    <row r="628" spans="1:65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</row>
    <row r="629" spans="1:65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</row>
    <row r="630" spans="1:65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</row>
    <row r="631" spans="1:65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</row>
    <row r="632" spans="1:65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</row>
    <row r="633" spans="1:65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</row>
    <row r="634" spans="1:65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</row>
    <row r="635" spans="1:6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</row>
    <row r="636" spans="1:65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</row>
    <row r="637" spans="1:65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</row>
    <row r="638" spans="1:65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</row>
    <row r="639" spans="1:65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</row>
    <row r="640" spans="1:65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</row>
    <row r="641" spans="1:65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</row>
    <row r="642" spans="1:65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</row>
    <row r="643" spans="1:65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</row>
    <row r="644" spans="1:65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</row>
    <row r="645" spans="1:6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</row>
    <row r="646" spans="1:65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</row>
    <row r="647" spans="1:65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</row>
    <row r="648" spans="1:65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</row>
    <row r="649" spans="1:65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</row>
    <row r="650" spans="1:65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</row>
    <row r="651" spans="1:65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</row>
    <row r="652" spans="1:65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</row>
    <row r="653" spans="1:65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</row>
    <row r="654" spans="1:65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</row>
    <row r="655" spans="1:6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</row>
    <row r="656" spans="1:65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</row>
    <row r="657" spans="1:65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</row>
    <row r="658" spans="1:65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</row>
    <row r="659" spans="1:65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</row>
    <row r="660" spans="1:65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</row>
    <row r="661" spans="1:65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</row>
    <row r="662" spans="1:65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</row>
    <row r="663" spans="1:65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</row>
    <row r="664" spans="1:65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</row>
    <row r="665" spans="1: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</row>
    <row r="666" spans="1:65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</row>
    <row r="667" spans="1:65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</row>
    <row r="668" spans="1:65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</row>
    <row r="669" spans="1:65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</row>
    <row r="670" spans="1:65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</row>
    <row r="671" spans="1:65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</row>
    <row r="672" spans="1:65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</row>
    <row r="673" spans="1:65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</row>
    <row r="674" spans="1:65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</row>
    <row r="675" spans="1:6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</row>
    <row r="676" spans="1:65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</row>
    <row r="677" spans="1:65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</row>
    <row r="678" spans="1:65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</row>
    <row r="679" spans="1:65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</row>
    <row r="680" spans="1:65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</row>
    <row r="681" spans="1:65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</row>
    <row r="682" spans="1:65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</row>
    <row r="683" spans="1:65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</row>
    <row r="684" spans="1:65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</row>
    <row r="685" spans="1:6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</row>
    <row r="686" spans="1:65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</row>
    <row r="687" spans="1:65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</row>
    <row r="688" spans="1:65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</row>
    <row r="689" spans="1:65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</row>
    <row r="690" spans="1:65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</row>
    <row r="691" spans="1:65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</row>
    <row r="692" spans="1:65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</row>
    <row r="693" spans="1:65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</row>
    <row r="694" spans="1:65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</row>
    <row r="695" spans="1:6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</row>
    <row r="696" spans="1:65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</row>
    <row r="697" spans="1:65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</row>
    <row r="698" spans="1:65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</row>
    <row r="699" spans="1:65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</row>
    <row r="700" spans="1:65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</row>
    <row r="701" spans="1:65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</row>
    <row r="702" spans="1:65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</row>
    <row r="703" spans="1:65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</row>
    <row r="704" spans="1:65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</row>
    <row r="705" spans="1:6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</row>
    <row r="706" spans="1:65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</row>
    <row r="707" spans="1:65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</row>
    <row r="708" spans="1:65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</row>
    <row r="709" spans="1:65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</row>
    <row r="710" spans="1:65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</row>
    <row r="711" spans="1:65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</row>
    <row r="712" spans="1:65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</row>
    <row r="713" spans="1:65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</row>
    <row r="714" spans="1:65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</row>
    <row r="715" spans="1:6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</row>
    <row r="716" spans="1:65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</row>
    <row r="717" spans="1:65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</row>
    <row r="718" spans="1:65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</row>
    <row r="719" spans="1:65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</row>
    <row r="720" spans="1:65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</row>
    <row r="721" spans="1:65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</row>
    <row r="722" spans="1:65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</row>
    <row r="723" spans="1:65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</row>
    <row r="724" spans="1:65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</row>
    <row r="725" spans="1:6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</row>
    <row r="726" spans="1:65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</row>
    <row r="727" spans="1:65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</row>
    <row r="728" spans="1:65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</row>
    <row r="729" spans="1:65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</row>
    <row r="730" spans="1:65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</row>
    <row r="731" spans="1:65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</row>
    <row r="732" spans="1:65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</row>
    <row r="733" spans="1:65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</row>
    <row r="734" spans="1:65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</row>
    <row r="735" spans="1:6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</row>
    <row r="736" spans="1:65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</row>
    <row r="737" spans="1:65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</row>
    <row r="738" spans="1:65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</row>
    <row r="739" spans="1:65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</row>
    <row r="740" spans="1:65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</row>
    <row r="741" spans="1:65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</row>
    <row r="742" spans="1:65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</row>
    <row r="743" spans="1:65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</row>
    <row r="744" spans="1:65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</row>
    <row r="745" spans="1:6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</row>
    <row r="746" spans="1:65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</row>
    <row r="747" spans="1:65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</row>
    <row r="748" spans="1:65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</row>
    <row r="749" spans="1:65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</row>
    <row r="750" spans="1:65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</row>
    <row r="751" spans="1:65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</row>
    <row r="752" spans="1:65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</row>
    <row r="753" spans="1:65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</row>
    <row r="754" spans="1:65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</row>
    <row r="755" spans="1:6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</row>
    <row r="756" spans="1:65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</row>
    <row r="757" spans="1:65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</row>
    <row r="758" spans="1:65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</row>
    <row r="759" spans="1:65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</row>
    <row r="760" spans="1:65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</row>
    <row r="761" spans="1:65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</row>
    <row r="762" spans="1:65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</row>
    <row r="763" spans="1:65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</row>
    <row r="764" spans="1:65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</row>
    <row r="765" spans="1: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</row>
    <row r="766" spans="1:65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</row>
    <row r="767" spans="1:65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</row>
    <row r="768" spans="1:65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</row>
    <row r="769" spans="1:65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</row>
    <row r="770" spans="1:65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</row>
    <row r="771" spans="1:65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</row>
    <row r="772" spans="1:65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</row>
    <row r="773" spans="1:65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</row>
    <row r="774" spans="1:65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</row>
    <row r="775" spans="1:6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</row>
    <row r="776" spans="1:65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</row>
    <row r="777" spans="1:65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</row>
    <row r="778" spans="1:65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</row>
    <row r="779" spans="1:65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</row>
    <row r="780" spans="1:65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</row>
    <row r="781" spans="1:65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</row>
    <row r="782" spans="1:65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</row>
    <row r="783" spans="1:65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</row>
    <row r="784" spans="1:65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</row>
    <row r="785" spans="1:6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</row>
    <row r="786" spans="1:65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</row>
    <row r="787" spans="1:65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</row>
    <row r="788" spans="1:65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</row>
    <row r="789" spans="1:65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</row>
    <row r="790" spans="1:65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</row>
    <row r="791" spans="1:65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</row>
    <row r="792" spans="1:65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</row>
    <row r="793" spans="1:65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</row>
    <row r="794" spans="1:65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</row>
    <row r="795" spans="1:6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</row>
    <row r="796" spans="1:65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</row>
    <row r="797" spans="1:65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</row>
    <row r="798" spans="1:65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</row>
    <row r="799" spans="1:65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</row>
    <row r="800" spans="1:65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</row>
    <row r="801" spans="1:65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</row>
    <row r="802" spans="1:65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</row>
    <row r="803" spans="1:65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</row>
    <row r="804" spans="1:65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</row>
    <row r="805" spans="1:6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</row>
    <row r="806" spans="1:65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</row>
    <row r="807" spans="1:65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</row>
    <row r="808" spans="1:65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</row>
    <row r="809" spans="1:65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</row>
    <row r="810" spans="1:65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</row>
    <row r="811" spans="1:65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</row>
    <row r="812" spans="1:65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</row>
    <row r="813" spans="1:65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</row>
    <row r="814" spans="1:65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</row>
    <row r="815" spans="1:6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</row>
    <row r="816" spans="1:65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</row>
    <row r="817" spans="1:65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</row>
    <row r="818" spans="1:65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</row>
    <row r="819" spans="1:65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</row>
    <row r="820" spans="1:65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</row>
    <row r="821" spans="1:65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</row>
    <row r="822" spans="1:65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</row>
    <row r="823" spans="1:65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</row>
    <row r="824" spans="1:65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</row>
    <row r="825" spans="1:6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</row>
    <row r="826" spans="1:65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</row>
    <row r="827" spans="1:65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</row>
    <row r="828" spans="1:65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</row>
    <row r="829" spans="1:65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</row>
    <row r="830" spans="1:65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</row>
    <row r="831" spans="1:65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</row>
    <row r="832" spans="1:65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</row>
    <row r="833" spans="1:65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</row>
    <row r="834" spans="1:65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</row>
    <row r="835" spans="1:6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</row>
    <row r="836" spans="1:65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</row>
    <row r="837" spans="1:65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</row>
    <row r="838" spans="1:65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</row>
    <row r="839" spans="1:65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</row>
    <row r="840" spans="1:65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</row>
    <row r="841" spans="1:65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</row>
    <row r="842" spans="1:65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</row>
    <row r="843" spans="1:65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</row>
    <row r="844" spans="1:65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</row>
    <row r="845" spans="1:6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</row>
    <row r="846" spans="1:65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</row>
    <row r="847" spans="1:65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</row>
    <row r="848" spans="1:65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</row>
    <row r="849" spans="1:65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</row>
    <row r="850" spans="1:65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</row>
    <row r="851" spans="1:65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</row>
    <row r="852" spans="1:65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</row>
    <row r="853" spans="1:65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</row>
    <row r="854" spans="1:65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</row>
    <row r="855" spans="1:6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</row>
    <row r="856" spans="1:65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</row>
    <row r="857" spans="1:65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</row>
    <row r="858" spans="1:65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</row>
    <row r="859" spans="1:65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</row>
    <row r="860" spans="1:65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</row>
    <row r="861" spans="1:65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</row>
    <row r="862" spans="1:65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</row>
    <row r="863" spans="1:65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</row>
    <row r="864" spans="1:65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</row>
    <row r="865" spans="1: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</row>
    <row r="866" spans="1:65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</row>
    <row r="867" spans="1:65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</row>
    <row r="868" spans="1:65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</row>
    <row r="869" spans="1:65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</row>
    <row r="870" spans="1:65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</row>
    <row r="871" spans="1:65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</row>
    <row r="872" spans="1:65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</row>
    <row r="873" spans="1:65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</row>
    <row r="874" spans="1:65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</row>
    <row r="875" spans="1:6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</row>
    <row r="876" spans="1:65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</row>
    <row r="877" spans="1:65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</row>
    <row r="878" spans="1:65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</row>
    <row r="879" spans="1:65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</row>
    <row r="880" spans="1:65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</row>
    <row r="881" spans="1:65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</row>
    <row r="882" spans="1:65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</row>
    <row r="883" spans="1:65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</row>
    <row r="884" spans="1:65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</row>
    <row r="885" spans="1:6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</row>
    <row r="886" spans="1:65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</row>
    <row r="887" spans="1:65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</row>
    <row r="888" spans="1:65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</row>
    <row r="889" spans="1:65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</row>
    <row r="890" spans="1:65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</row>
    <row r="891" spans="1:65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</row>
    <row r="892" spans="1:65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</row>
    <row r="893" spans="1:65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</row>
    <row r="894" spans="1:65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</row>
    <row r="895" spans="1:6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</row>
    <row r="896" spans="1:65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</row>
    <row r="897" spans="1:65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</row>
    <row r="898" spans="1:65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</row>
    <row r="899" spans="1:65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</row>
    <row r="900" spans="1:65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</row>
    <row r="901" spans="1:65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</row>
    <row r="902" spans="1:65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</row>
    <row r="903" spans="1:65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</row>
    <row r="904" spans="1:65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</row>
    <row r="905" spans="1:6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</row>
    <row r="906" spans="1:65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</row>
    <row r="907" spans="1:65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</row>
    <row r="908" spans="1:65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</row>
    <row r="909" spans="1:65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</row>
    <row r="910" spans="1:65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</row>
    <row r="911" spans="1:65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</row>
    <row r="912" spans="1:65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</row>
    <row r="913" spans="1:65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</row>
    <row r="914" spans="1:65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</row>
    <row r="915" spans="1:6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</row>
    <row r="916" spans="1:65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</row>
    <row r="917" spans="1:65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</row>
    <row r="918" spans="1:65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</row>
    <row r="919" spans="1:65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</row>
    <row r="920" spans="1:65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</row>
    <row r="921" spans="1:65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</row>
    <row r="922" spans="1:65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</row>
    <row r="923" spans="1:65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</row>
    <row r="924" spans="1:65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</row>
    <row r="925" spans="1:6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</row>
    <row r="926" spans="1:65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</row>
    <row r="927" spans="1:65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</row>
    <row r="928" spans="1:65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</row>
    <row r="929" spans="1:65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</row>
    <row r="930" spans="1:65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</row>
    <row r="931" spans="1:65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</row>
    <row r="932" spans="1:65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</row>
    <row r="933" spans="1:65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</row>
    <row r="934" spans="1:65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</row>
    <row r="935" spans="1:6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</row>
    <row r="936" spans="1:65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</row>
    <row r="937" spans="1:65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</row>
    <row r="938" spans="1:65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</row>
    <row r="939" spans="1:65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</row>
    <row r="940" spans="1:65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</row>
    <row r="941" spans="1:65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</row>
    <row r="942" spans="1:65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</row>
    <row r="943" spans="1:65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</row>
    <row r="944" spans="1:65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</row>
    <row r="945" spans="1:6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</row>
    <row r="946" spans="1:65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</row>
    <row r="947" spans="1:65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</row>
    <row r="948" spans="1:65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</row>
    <row r="949" spans="1:65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</row>
    <row r="950" spans="1:65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</row>
    <row r="951" spans="1:65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</row>
    <row r="952" spans="1:65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</row>
    <row r="953" spans="1:65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</row>
    <row r="954" spans="1:65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</row>
    <row r="955" spans="1:6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</row>
    <row r="956" spans="1:65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</row>
    <row r="957" spans="1:65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</row>
    <row r="958" spans="1:65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</row>
    <row r="959" spans="1:65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</row>
    <row r="960" spans="1:65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</row>
    <row r="961" spans="1:65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</row>
    <row r="962" spans="1:65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</row>
    <row r="963" spans="1:65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</row>
    <row r="964" spans="1:65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</row>
    <row r="965" spans="1: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</row>
    <row r="966" spans="1:65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</row>
    <row r="967" spans="1:65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</row>
    <row r="968" spans="1:65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</row>
    <row r="969" spans="1:65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</row>
    <row r="970" spans="1:65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</row>
    <row r="971" spans="1:65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</row>
    <row r="972" spans="1:65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</row>
    <row r="973" spans="1:65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</row>
    <row r="974" spans="1:65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</row>
    <row r="975" spans="1:6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</row>
    <row r="976" spans="1:65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</row>
    <row r="977" spans="1:65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</row>
    <row r="978" spans="1:65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</row>
    <row r="979" spans="1:65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</row>
    <row r="980" spans="1:65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</row>
    <row r="981" spans="1:65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</row>
    <row r="982" spans="1:65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</row>
    <row r="983" spans="1:65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</row>
    <row r="984" spans="1:65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</row>
    <row r="985" spans="1:6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</row>
    <row r="986" spans="1:65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</row>
    <row r="987" spans="1:65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</row>
    <row r="988" spans="1:65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</row>
    <row r="989" spans="1:65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</row>
    <row r="990" spans="1:65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</row>
    <row r="991" spans="1:65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</row>
    <row r="992" spans="1:65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</row>
    <row r="993" spans="1:65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</row>
    <row r="994" spans="1:65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</row>
    <row r="995" spans="1:6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</row>
    <row r="996" spans="1:65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</row>
    <row r="997" spans="1:65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</row>
    <row r="998" spans="1:65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</row>
    <row r="999" spans="1:65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</row>
    <row r="1000" spans="1:65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</row>
  </sheetData>
  <autoFilter ref="C132:K189" xr:uid="{00000000-0009-0000-0000-000001000000}"/>
  <mergeCells count="14">
    <mergeCell ref="L2:V2"/>
    <mergeCell ref="E85:H85"/>
    <mergeCell ref="E7:H7"/>
    <mergeCell ref="E9:H9"/>
    <mergeCell ref="E18:H18"/>
    <mergeCell ref="E27:H27"/>
    <mergeCell ref="D111:F111"/>
    <mergeCell ref="E123:H123"/>
    <mergeCell ref="E125:H125"/>
    <mergeCell ref="D109:F109"/>
    <mergeCell ref="E87:H87"/>
    <mergeCell ref="D107:F107"/>
    <mergeCell ref="D108:F108"/>
    <mergeCell ref="D110:F110"/>
  </mergeCells>
  <pageMargins left="0.39374999999999999" right="0.39374999999999999" top="0.39374999999999999" bottom="0.39374999999999999" header="0" footer="0"/>
  <pageSetup paperSize="9" orientation="portrait"/>
  <headerFooter>
    <oddFooter>&amp;CStrana &amp;P 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468"/>
  <sheetViews>
    <sheetView showGridLines="0" topLeftCell="A409" workbookViewId="0">
      <selection activeCell="J12" sqref="J12"/>
    </sheetView>
  </sheetViews>
  <sheetFormatPr defaultColWidth="16.83203125" defaultRowHeight="15" customHeight="1"/>
  <cols>
    <col min="1" max="1" width="9.6640625" customWidth="1"/>
    <col min="2" max="2" width="2" customWidth="1"/>
    <col min="3" max="3" width="4.83203125" customWidth="1"/>
    <col min="4" max="4" width="5" customWidth="1"/>
    <col min="5" max="5" width="20" customWidth="1"/>
    <col min="6" max="6" width="59.33203125" customWidth="1"/>
    <col min="7" max="7" width="8.1640625" customWidth="1"/>
    <col min="8" max="8" width="13.33203125" customWidth="1"/>
    <col min="9" max="10" width="23.5" customWidth="1"/>
    <col min="11" max="11" width="23.5" hidden="1" customWidth="1"/>
    <col min="12" max="12" width="10.83203125" customWidth="1"/>
    <col min="13" max="13" width="12.6640625" hidden="1" customWidth="1"/>
    <col min="14" max="14" width="10.83203125" hidden="1" customWidth="1"/>
    <col min="15" max="20" width="16.5" hidden="1" customWidth="1"/>
    <col min="21" max="21" width="19" hidden="1" customWidth="1"/>
    <col min="22" max="22" width="14.33203125" customWidth="1"/>
    <col min="23" max="23" width="19" customWidth="1"/>
    <col min="24" max="24" width="14.33203125" customWidth="1"/>
    <col min="25" max="25" width="17.5" customWidth="1"/>
    <col min="26" max="26" width="12.83203125" customWidth="1"/>
    <col min="27" max="27" width="17.5" customWidth="1"/>
    <col min="28" max="28" width="19" customWidth="1"/>
    <col min="29" max="29" width="12.83203125" customWidth="1"/>
    <col min="30" max="30" width="17.5" customWidth="1"/>
    <col min="31" max="31" width="19" customWidth="1"/>
    <col min="32" max="43" width="10.1640625" customWidth="1"/>
    <col min="44" max="65" width="10.83203125" hidden="1" customWidth="1"/>
  </cols>
  <sheetData>
    <row r="1" spans="1:65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3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2" t="s">
        <v>3</v>
      </c>
      <c r="M2" s="193"/>
      <c r="N2" s="193"/>
      <c r="O2" s="193"/>
      <c r="P2" s="193"/>
      <c r="Q2" s="193"/>
      <c r="R2" s="193"/>
      <c r="S2" s="193"/>
      <c r="T2" s="193"/>
      <c r="U2" s="193"/>
      <c r="V2" s="19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 t="s">
        <v>8</v>
      </c>
      <c r="AU2" s="1"/>
      <c r="AV2" s="1"/>
      <c r="AW2" s="1"/>
      <c r="AX2" s="1"/>
      <c r="AY2" s="1"/>
      <c r="AZ2" s="4" t="s">
        <v>11</v>
      </c>
      <c r="BA2" s="4" t="s">
        <v>1</v>
      </c>
      <c r="BB2" s="4" t="s">
        <v>1</v>
      </c>
      <c r="BC2" s="4" t="s">
        <v>12</v>
      </c>
      <c r="BD2" s="4" t="s">
        <v>10</v>
      </c>
      <c r="BE2" s="1"/>
      <c r="BF2" s="1"/>
      <c r="BG2" s="1"/>
      <c r="BH2" s="1"/>
      <c r="BI2" s="1"/>
      <c r="BJ2" s="1"/>
      <c r="BK2" s="1"/>
      <c r="BL2" s="1"/>
      <c r="BM2" s="1"/>
    </row>
    <row r="3" spans="1:65" ht="6.75" customHeight="1">
      <c r="A3" s="1"/>
      <c r="B3" s="5"/>
      <c r="C3" s="6"/>
      <c r="D3" s="6"/>
      <c r="E3" s="6"/>
      <c r="F3" s="6"/>
      <c r="G3" s="6"/>
      <c r="H3" s="6"/>
      <c r="I3" s="6"/>
      <c r="J3" s="6"/>
      <c r="K3" s="6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3" t="s">
        <v>15</v>
      </c>
      <c r="AU3" s="1"/>
      <c r="AV3" s="1"/>
      <c r="AW3" s="1"/>
      <c r="AX3" s="1"/>
      <c r="AY3" s="1"/>
      <c r="AZ3" s="4" t="s">
        <v>18</v>
      </c>
      <c r="BA3" s="4" t="s">
        <v>1</v>
      </c>
      <c r="BB3" s="4" t="s">
        <v>1</v>
      </c>
      <c r="BC3" s="4" t="s">
        <v>20</v>
      </c>
      <c r="BD3" s="4" t="s">
        <v>10</v>
      </c>
      <c r="BE3" s="1"/>
      <c r="BF3" s="1"/>
      <c r="BG3" s="1"/>
      <c r="BH3" s="1"/>
      <c r="BI3" s="1"/>
      <c r="BJ3" s="1"/>
      <c r="BK3" s="1"/>
      <c r="BL3" s="1"/>
      <c r="BM3" s="1"/>
    </row>
    <row r="4" spans="1:65" ht="24.75" customHeight="1">
      <c r="A4" s="1"/>
      <c r="B4" s="7"/>
      <c r="C4" s="1"/>
      <c r="D4" s="8" t="s">
        <v>19</v>
      </c>
      <c r="E4" s="1"/>
      <c r="F4" s="1"/>
      <c r="G4" s="1"/>
      <c r="H4" s="1"/>
      <c r="I4" s="1"/>
      <c r="J4" s="1"/>
      <c r="K4" s="1"/>
      <c r="L4" s="7"/>
      <c r="M4" s="9" t="s">
        <v>21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3" t="s">
        <v>4</v>
      </c>
      <c r="AU4" s="1"/>
      <c r="AV4" s="1"/>
      <c r="AW4" s="1"/>
      <c r="AX4" s="1"/>
      <c r="AY4" s="1"/>
      <c r="AZ4" s="4" t="s">
        <v>25</v>
      </c>
      <c r="BA4" s="4" t="s">
        <v>1</v>
      </c>
      <c r="BB4" s="4" t="s">
        <v>1</v>
      </c>
      <c r="BC4" s="4" t="s">
        <v>26</v>
      </c>
      <c r="BD4" s="4" t="s">
        <v>10</v>
      </c>
      <c r="BE4" s="1"/>
      <c r="BF4" s="1"/>
      <c r="BG4" s="1"/>
      <c r="BH4" s="1"/>
      <c r="BI4" s="1"/>
      <c r="BJ4" s="1"/>
      <c r="BK4" s="1"/>
      <c r="BL4" s="1"/>
      <c r="BM4" s="1"/>
    </row>
    <row r="5" spans="1:65" ht="6.75" customHeight="1">
      <c r="A5" s="1"/>
      <c r="B5" s="7"/>
      <c r="C5" s="1"/>
      <c r="D5" s="1"/>
      <c r="E5" s="1"/>
      <c r="F5" s="1"/>
      <c r="G5" s="1"/>
      <c r="H5" s="1"/>
      <c r="I5" s="1"/>
      <c r="J5" s="1"/>
      <c r="K5" s="1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4" t="s">
        <v>28</v>
      </c>
      <c r="BA5" s="4" t="s">
        <v>1</v>
      </c>
      <c r="BB5" s="4" t="s">
        <v>1</v>
      </c>
      <c r="BC5" s="4" t="s">
        <v>30</v>
      </c>
      <c r="BD5" s="4" t="s">
        <v>10</v>
      </c>
      <c r="BE5" s="1"/>
      <c r="BF5" s="1"/>
      <c r="BG5" s="1"/>
      <c r="BH5" s="1"/>
      <c r="BI5" s="1"/>
      <c r="BJ5" s="1"/>
      <c r="BK5" s="1"/>
      <c r="BL5" s="1"/>
      <c r="BM5" s="1"/>
    </row>
    <row r="6" spans="1:65" ht="12" customHeight="1">
      <c r="A6" s="1"/>
      <c r="B6" s="7"/>
      <c r="C6" s="1"/>
      <c r="D6" s="12" t="s">
        <v>29</v>
      </c>
      <c r="E6" s="1"/>
      <c r="F6" s="1"/>
      <c r="G6" s="1"/>
      <c r="H6" s="1"/>
      <c r="I6" s="1"/>
      <c r="J6" s="1"/>
      <c r="K6" s="1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4" t="s">
        <v>34</v>
      </c>
      <c r="BA6" s="4" t="s">
        <v>1</v>
      </c>
      <c r="BB6" s="4" t="s">
        <v>1</v>
      </c>
      <c r="BC6" s="4" t="s">
        <v>35</v>
      </c>
      <c r="BD6" s="4" t="s">
        <v>10</v>
      </c>
      <c r="BE6" s="1"/>
      <c r="BF6" s="1"/>
      <c r="BG6" s="1"/>
      <c r="BH6" s="1"/>
      <c r="BI6" s="1"/>
      <c r="BJ6" s="1"/>
      <c r="BK6" s="1"/>
      <c r="BL6" s="1"/>
      <c r="BM6" s="1"/>
    </row>
    <row r="7" spans="1:65" ht="16.5" customHeight="1">
      <c r="A7" s="1"/>
      <c r="B7" s="7"/>
      <c r="C7" s="1"/>
      <c r="D7" s="1"/>
      <c r="E7" s="225" t="str">
        <f>'Rekapitulácia stavby'!K6</f>
        <v>SPŠ elektrotechnická Hálová, Petržalka</v>
      </c>
      <c r="F7" s="196"/>
      <c r="G7" s="196"/>
      <c r="H7" s="196"/>
      <c r="I7" s="1"/>
      <c r="J7" s="1"/>
      <c r="K7" s="1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4" t="s">
        <v>39</v>
      </c>
      <c r="BA7" s="4" t="s">
        <v>1</v>
      </c>
      <c r="BB7" s="4" t="s">
        <v>1</v>
      </c>
      <c r="BC7" s="4" t="s">
        <v>40</v>
      </c>
      <c r="BD7" s="4" t="s">
        <v>10</v>
      </c>
      <c r="BE7" s="1"/>
      <c r="BF7" s="1"/>
      <c r="BG7" s="1"/>
      <c r="BH7" s="1"/>
      <c r="BI7" s="1"/>
      <c r="BJ7" s="1"/>
      <c r="BK7" s="1"/>
      <c r="BL7" s="1"/>
      <c r="BM7" s="1"/>
    </row>
    <row r="8" spans="1:65" ht="12" customHeight="1">
      <c r="A8" s="16"/>
      <c r="B8" s="17"/>
      <c r="C8" s="16"/>
      <c r="D8" s="12" t="s">
        <v>38</v>
      </c>
      <c r="E8" s="16"/>
      <c r="F8" s="16"/>
      <c r="G8" s="16"/>
      <c r="H8" s="16"/>
      <c r="I8" s="16"/>
      <c r="J8" s="16"/>
      <c r="K8" s="16"/>
      <c r="L8" s="17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4" t="s">
        <v>44</v>
      </c>
      <c r="BA8" s="4" t="s">
        <v>1</v>
      </c>
      <c r="BB8" s="4" t="s">
        <v>1</v>
      </c>
      <c r="BC8" s="4" t="s">
        <v>45</v>
      </c>
      <c r="BD8" s="4" t="s">
        <v>10</v>
      </c>
      <c r="BE8" s="16"/>
      <c r="BF8" s="16"/>
      <c r="BG8" s="16"/>
      <c r="BH8" s="16"/>
      <c r="BI8" s="16"/>
      <c r="BJ8" s="16"/>
      <c r="BK8" s="16"/>
      <c r="BL8" s="16"/>
      <c r="BM8" s="16"/>
    </row>
    <row r="9" spans="1:65" ht="16.5" customHeight="1">
      <c r="A9" s="16"/>
      <c r="B9" s="17"/>
      <c r="C9" s="16"/>
      <c r="D9" s="16"/>
      <c r="E9" s="221" t="s">
        <v>46</v>
      </c>
      <c r="F9" s="196"/>
      <c r="G9" s="196"/>
      <c r="H9" s="196"/>
      <c r="I9" s="16"/>
      <c r="J9" s="16"/>
      <c r="K9" s="16"/>
      <c r="L9" s="1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4" t="s">
        <v>50</v>
      </c>
      <c r="BA9" s="4" t="s">
        <v>1</v>
      </c>
      <c r="BB9" s="4" t="s">
        <v>1</v>
      </c>
      <c r="BC9" s="4" t="s">
        <v>51</v>
      </c>
      <c r="BD9" s="4" t="s">
        <v>10</v>
      </c>
      <c r="BE9" s="16"/>
      <c r="BF9" s="16"/>
      <c r="BG9" s="16"/>
      <c r="BH9" s="16"/>
      <c r="BI9" s="16"/>
      <c r="BJ9" s="16"/>
      <c r="BK9" s="16"/>
      <c r="BL9" s="16"/>
      <c r="BM9" s="16"/>
    </row>
    <row r="10" spans="1:65" ht="14.25" customHeight="1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4" t="s">
        <v>52</v>
      </c>
      <c r="BA10" s="4" t="s">
        <v>1</v>
      </c>
      <c r="BB10" s="4" t="s">
        <v>1</v>
      </c>
      <c r="BC10" s="4" t="s">
        <v>53</v>
      </c>
      <c r="BD10" s="4" t="s">
        <v>10</v>
      </c>
      <c r="BE10" s="16"/>
      <c r="BF10" s="16"/>
      <c r="BG10" s="16"/>
      <c r="BH10" s="16"/>
      <c r="BI10" s="16"/>
      <c r="BJ10" s="16"/>
      <c r="BK10" s="16"/>
      <c r="BL10" s="16"/>
      <c r="BM10" s="16"/>
    </row>
    <row r="11" spans="1:65" ht="12" customHeight="1">
      <c r="A11" s="16"/>
      <c r="B11" s="17"/>
      <c r="C11" s="16"/>
      <c r="D11" s="12" t="s">
        <v>41</v>
      </c>
      <c r="E11" s="16"/>
      <c r="F11" s="14" t="s">
        <v>1</v>
      </c>
      <c r="G11" s="16"/>
      <c r="H11" s="16"/>
      <c r="I11" s="12" t="s">
        <v>43</v>
      </c>
      <c r="J11" s="14" t="s">
        <v>1</v>
      </c>
      <c r="K11" s="16"/>
      <c r="L11" s="17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4" t="s">
        <v>56</v>
      </c>
      <c r="BA11" s="4" t="s">
        <v>1</v>
      </c>
      <c r="BB11" s="4" t="s">
        <v>1</v>
      </c>
      <c r="BC11" s="4" t="s">
        <v>57</v>
      </c>
      <c r="BD11" s="4" t="s">
        <v>10</v>
      </c>
      <c r="BE11" s="16"/>
      <c r="BF11" s="16"/>
      <c r="BG11" s="16"/>
      <c r="BH11" s="16"/>
      <c r="BI11" s="16"/>
      <c r="BJ11" s="16"/>
      <c r="BK11" s="16"/>
      <c r="BL11" s="16"/>
      <c r="BM11" s="16"/>
    </row>
    <row r="12" spans="1:65" ht="12" customHeight="1">
      <c r="A12" s="16"/>
      <c r="B12" s="17"/>
      <c r="C12" s="16"/>
      <c r="D12" s="12" t="s">
        <v>47</v>
      </c>
      <c r="E12" s="16"/>
      <c r="F12" s="14" t="s">
        <v>48</v>
      </c>
      <c r="G12" s="16"/>
      <c r="H12" s="16"/>
      <c r="I12" s="12" t="s">
        <v>49</v>
      </c>
      <c r="J12" s="19"/>
      <c r="K12" s="16"/>
      <c r="L12" s="17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4" t="s">
        <v>59</v>
      </c>
      <c r="BA12" s="4" t="s">
        <v>1</v>
      </c>
      <c r="BB12" s="4" t="s">
        <v>1</v>
      </c>
      <c r="BC12" s="4" t="s">
        <v>60</v>
      </c>
      <c r="BD12" s="4" t="s">
        <v>10</v>
      </c>
      <c r="BE12" s="16"/>
      <c r="BF12" s="16"/>
      <c r="BG12" s="16"/>
      <c r="BH12" s="16"/>
      <c r="BI12" s="16"/>
      <c r="BJ12" s="16"/>
      <c r="BK12" s="16"/>
      <c r="BL12" s="16"/>
      <c r="BM12" s="16"/>
    </row>
    <row r="13" spans="1:65" ht="10.5" customHeight="1">
      <c r="A13" s="16"/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ht="12" customHeight="1">
      <c r="A14" s="16"/>
      <c r="B14" s="17"/>
      <c r="C14" s="16"/>
      <c r="D14" s="12" t="s">
        <v>54</v>
      </c>
      <c r="E14" s="16"/>
      <c r="F14" s="16"/>
      <c r="G14" s="16"/>
      <c r="H14" s="16"/>
      <c r="I14" s="12" t="s">
        <v>55</v>
      </c>
      <c r="J14" s="14" t="str">
        <f>IF('Rekapitulácia stavby'!AN10="","",'Rekapitulácia stavby'!AN10)</f>
        <v/>
      </c>
      <c r="K14" s="16"/>
      <c r="L14" s="1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</row>
    <row r="15" spans="1:65" ht="18" customHeight="1">
      <c r="A15" s="16"/>
      <c r="B15" s="17"/>
      <c r="C15" s="16"/>
      <c r="D15" s="16"/>
      <c r="E15" s="14" t="str">
        <f>IF('Rekapitulácia stavby'!E11="","",'Rekapitulácia stavby'!E11)</f>
        <v xml:space="preserve"> </v>
      </c>
      <c r="F15" s="16"/>
      <c r="G15" s="16"/>
      <c r="H15" s="16"/>
      <c r="I15" s="12" t="s">
        <v>58</v>
      </c>
      <c r="J15" s="14" t="str">
        <f>IF('Rekapitulácia stavby'!AN11="","",'Rekapitulácia stavby'!AN11)</f>
        <v/>
      </c>
      <c r="K15" s="16"/>
      <c r="L15" s="1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</row>
    <row r="16" spans="1:65" ht="6.75" customHeight="1">
      <c r="A16" s="16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</row>
    <row r="17" spans="1:65" ht="12" customHeight="1">
      <c r="A17" s="16"/>
      <c r="B17" s="17"/>
      <c r="C17" s="16"/>
      <c r="D17" s="12" t="s">
        <v>61</v>
      </c>
      <c r="E17" s="16"/>
      <c r="F17" s="16"/>
      <c r="G17" s="16"/>
      <c r="H17" s="16"/>
      <c r="I17" s="12" t="s">
        <v>55</v>
      </c>
      <c r="J17" s="20" t="str">
        <f>'Rekapitulácia stavby'!AN13</f>
        <v>Vyplň údaj</v>
      </c>
      <c r="K17" s="16"/>
      <c r="L17" s="1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</row>
    <row r="18" spans="1:65" ht="18" customHeight="1">
      <c r="A18" s="16"/>
      <c r="B18" s="17"/>
      <c r="C18" s="16"/>
      <c r="D18" s="16"/>
      <c r="E18" s="205" t="str">
        <f>'Rekapitulácia stavby'!E14</f>
        <v>Vyplň údaj</v>
      </c>
      <c r="F18" s="193"/>
      <c r="G18" s="193"/>
      <c r="H18" s="194"/>
      <c r="I18" s="12" t="s">
        <v>58</v>
      </c>
      <c r="J18" s="20" t="str">
        <f>'Rekapitulácia stavby'!AN14</f>
        <v>Vyplň údaj</v>
      </c>
      <c r="K18" s="16"/>
      <c r="L18" s="17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</row>
    <row r="19" spans="1:65" ht="6.75" customHeight="1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</row>
    <row r="20" spans="1:65" ht="12" customHeight="1">
      <c r="A20" s="16"/>
      <c r="B20" s="17"/>
      <c r="C20" s="16"/>
      <c r="D20" s="12" t="s">
        <v>63</v>
      </c>
      <c r="E20" s="16"/>
      <c r="F20" s="16"/>
      <c r="G20" s="16"/>
      <c r="H20" s="16"/>
      <c r="I20" s="12" t="s">
        <v>55</v>
      </c>
      <c r="J20" s="14" t="str">
        <f>IF('Rekapitulácia stavby'!AN16="","",'Rekapitulácia stavby'!AN16)</f>
        <v/>
      </c>
      <c r="K20" s="16"/>
      <c r="L20" s="17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</row>
    <row r="21" spans="1:65" ht="18" customHeight="1">
      <c r="A21" s="16"/>
      <c r="B21" s="17"/>
      <c r="C21" s="16"/>
      <c r="D21" s="16"/>
      <c r="E21" s="14" t="str">
        <f>IF('Rekapitulácia stavby'!E17="","",'Rekapitulácia stavby'!E17)</f>
        <v xml:space="preserve"> </v>
      </c>
      <c r="F21" s="16"/>
      <c r="G21" s="16"/>
      <c r="H21" s="16"/>
      <c r="I21" s="12" t="s">
        <v>58</v>
      </c>
      <c r="J21" s="14" t="str">
        <f>IF('Rekapitulácia stavby'!AN17="","",'Rekapitulácia stavby'!AN17)</f>
        <v/>
      </c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</row>
    <row r="22" spans="1:65" ht="6.75" customHeight="1">
      <c r="A22" s="16"/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</row>
    <row r="23" spans="1:65" ht="12" customHeight="1">
      <c r="A23" s="16"/>
      <c r="B23" s="17"/>
      <c r="C23" s="16"/>
      <c r="D23" s="12" t="s">
        <v>65</v>
      </c>
      <c r="E23" s="16"/>
      <c r="F23" s="16"/>
      <c r="G23" s="16"/>
      <c r="H23" s="16"/>
      <c r="I23" s="12" t="s">
        <v>55</v>
      </c>
      <c r="J23" s="14" t="s">
        <v>1</v>
      </c>
      <c r="K23" s="16"/>
      <c r="L23" s="17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</row>
    <row r="24" spans="1:65" ht="18" customHeight="1">
      <c r="A24" s="16"/>
      <c r="B24" s="17"/>
      <c r="C24" s="16"/>
      <c r="D24" s="16"/>
      <c r="E24" s="14"/>
      <c r="F24" s="16"/>
      <c r="G24" s="16"/>
      <c r="H24" s="16"/>
      <c r="I24" s="12" t="s">
        <v>58</v>
      </c>
      <c r="J24" s="14" t="s">
        <v>1</v>
      </c>
      <c r="K24" s="16"/>
      <c r="L24" s="17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</row>
    <row r="25" spans="1:65" ht="6.75" customHeight="1">
      <c r="A25" s="1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</row>
    <row r="26" spans="1:65" ht="12" customHeight="1">
      <c r="A26" s="16"/>
      <c r="B26" s="17"/>
      <c r="C26" s="16"/>
      <c r="D26" s="12" t="s">
        <v>66</v>
      </c>
      <c r="E26" s="16"/>
      <c r="F26" s="16"/>
      <c r="G26" s="16"/>
      <c r="H26" s="16"/>
      <c r="I26" s="16"/>
      <c r="J26" s="16"/>
      <c r="K26" s="16"/>
      <c r="L26" s="17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16.5" customHeight="1">
      <c r="A27" s="21"/>
      <c r="B27" s="22"/>
      <c r="C27" s="21"/>
      <c r="D27" s="21"/>
      <c r="E27" s="206" t="s">
        <v>1</v>
      </c>
      <c r="F27" s="196"/>
      <c r="G27" s="196"/>
      <c r="H27" s="196"/>
      <c r="I27" s="21"/>
      <c r="J27" s="21"/>
      <c r="K27" s="21"/>
      <c r="L27" s="22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</row>
    <row r="28" spans="1:65" ht="6.75" customHeight="1">
      <c r="A28" s="16"/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</row>
    <row r="29" spans="1:65" ht="6.75" customHeight="1">
      <c r="A29" s="16"/>
      <c r="B29" s="17"/>
      <c r="C29" s="16"/>
      <c r="D29" s="24"/>
      <c r="E29" s="24"/>
      <c r="F29" s="24"/>
      <c r="G29" s="24"/>
      <c r="H29" s="24"/>
      <c r="I29" s="24"/>
      <c r="J29" s="24"/>
      <c r="K29" s="24"/>
      <c r="L29" s="17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4.25" customHeight="1">
      <c r="A30" s="16"/>
      <c r="B30" s="17"/>
      <c r="C30" s="16"/>
      <c r="D30" s="14" t="s">
        <v>67</v>
      </c>
      <c r="E30" s="16"/>
      <c r="F30" s="16"/>
      <c r="G30" s="16"/>
      <c r="H30" s="16"/>
      <c r="I30" s="16"/>
      <c r="J30" s="25">
        <f>J96</f>
        <v>0</v>
      </c>
      <c r="K30" s="16"/>
      <c r="L30" s="17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14.25" customHeight="1">
      <c r="A31" s="16"/>
      <c r="B31" s="17"/>
      <c r="C31" s="16"/>
      <c r="D31" s="27" t="s">
        <v>68</v>
      </c>
      <c r="E31" s="16"/>
      <c r="F31" s="16"/>
      <c r="G31" s="16"/>
      <c r="H31" s="16"/>
      <c r="I31" s="16"/>
      <c r="J31" s="25">
        <f>J119</f>
        <v>0</v>
      </c>
      <c r="K31" s="16"/>
      <c r="L31" s="17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24.75" customHeight="1">
      <c r="A32" s="16"/>
      <c r="B32" s="17"/>
      <c r="C32" s="16"/>
      <c r="D32" s="30" t="s">
        <v>69</v>
      </c>
      <c r="E32" s="16"/>
      <c r="F32" s="16"/>
      <c r="G32" s="16"/>
      <c r="H32" s="16"/>
      <c r="I32" s="16"/>
      <c r="J32" s="31">
        <f>ROUND(J30 + J31, 2)</f>
        <v>0</v>
      </c>
      <c r="K32" s="16"/>
      <c r="L32" s="17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65" ht="6.75" customHeight="1">
      <c r="A33" s="16"/>
      <c r="B33" s="17"/>
      <c r="C33" s="16"/>
      <c r="D33" s="24"/>
      <c r="E33" s="24"/>
      <c r="F33" s="24"/>
      <c r="G33" s="24"/>
      <c r="H33" s="24"/>
      <c r="I33" s="24"/>
      <c r="J33" s="24"/>
      <c r="K33" s="24"/>
      <c r="L33" s="17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1:65" ht="14.25" customHeight="1">
      <c r="A34" s="16"/>
      <c r="B34" s="17"/>
      <c r="C34" s="16"/>
      <c r="D34" s="16"/>
      <c r="E34" s="16"/>
      <c r="F34" s="32" t="s">
        <v>70</v>
      </c>
      <c r="G34" s="16"/>
      <c r="H34" s="16"/>
      <c r="I34" s="32" t="s">
        <v>71</v>
      </c>
      <c r="J34" s="32" t="s">
        <v>72</v>
      </c>
      <c r="K34" s="16"/>
      <c r="L34" s="17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</row>
    <row r="35" spans="1:65" ht="14.25" customHeight="1">
      <c r="A35" s="16"/>
      <c r="B35" s="17"/>
      <c r="C35" s="16"/>
      <c r="D35" s="33" t="s">
        <v>73</v>
      </c>
      <c r="E35" s="12" t="s">
        <v>74</v>
      </c>
      <c r="F35" s="34">
        <f>ROUND((SUM(BE119:BE126) + SUM(BE146:BE467)),  2)</f>
        <v>0</v>
      </c>
      <c r="G35" s="16"/>
      <c r="H35" s="16"/>
      <c r="I35" s="36">
        <v>0.2</v>
      </c>
      <c r="J35" s="34">
        <f>ROUND(((SUM(BE119:BE126) + SUM(BE146:BE467))*I35),  2)</f>
        <v>0</v>
      </c>
      <c r="K35" s="16"/>
      <c r="L35" s="17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</row>
    <row r="36" spans="1:65" ht="14.25" customHeight="1">
      <c r="A36" s="16"/>
      <c r="B36" s="17"/>
      <c r="C36" s="16"/>
      <c r="D36" s="16"/>
      <c r="E36" s="12" t="s">
        <v>75</v>
      </c>
      <c r="F36" s="34">
        <f>ROUND((SUM(BF119:BF126) + SUM(BF146:BF467)),  2)</f>
        <v>0</v>
      </c>
      <c r="G36" s="16"/>
      <c r="H36" s="16"/>
      <c r="I36" s="36">
        <v>0.2</v>
      </c>
      <c r="J36" s="34">
        <f>ROUND(((SUM(BF119:BF126) + SUM(BF146:BF467))*I36),  2)</f>
        <v>0</v>
      </c>
      <c r="K36" s="16"/>
      <c r="L36" s="17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</row>
    <row r="37" spans="1:65" ht="14.25" hidden="1" customHeight="1">
      <c r="A37" s="16"/>
      <c r="B37" s="17"/>
      <c r="C37" s="16"/>
      <c r="D37" s="16"/>
      <c r="E37" s="12" t="s">
        <v>76</v>
      </c>
      <c r="F37" s="34">
        <f>ROUND((SUM(BG119:BG126) + SUM(BG146:BG467)),  2)</f>
        <v>0</v>
      </c>
      <c r="G37" s="16"/>
      <c r="H37" s="16"/>
      <c r="I37" s="36">
        <v>0.2</v>
      </c>
      <c r="J37" s="34">
        <f t="shared" ref="J37:J39" si="0">0</f>
        <v>0</v>
      </c>
      <c r="K37" s="16"/>
      <c r="L37" s="17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</row>
    <row r="38" spans="1:65" ht="14.25" hidden="1" customHeight="1">
      <c r="A38" s="16"/>
      <c r="B38" s="17"/>
      <c r="C38" s="16"/>
      <c r="D38" s="16"/>
      <c r="E38" s="12" t="s">
        <v>77</v>
      </c>
      <c r="F38" s="34">
        <f>ROUND((SUM(BH119:BH126) + SUM(BH146:BH467)),  2)</f>
        <v>0</v>
      </c>
      <c r="G38" s="16"/>
      <c r="H38" s="16"/>
      <c r="I38" s="36">
        <v>0.2</v>
      </c>
      <c r="J38" s="34">
        <f t="shared" si="0"/>
        <v>0</v>
      </c>
      <c r="K38" s="16"/>
      <c r="L38" s="17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</row>
    <row r="39" spans="1:65" ht="14.25" hidden="1" customHeight="1">
      <c r="A39" s="16"/>
      <c r="B39" s="17"/>
      <c r="C39" s="16"/>
      <c r="D39" s="16"/>
      <c r="E39" s="12" t="s">
        <v>78</v>
      </c>
      <c r="F39" s="34">
        <f>ROUND((SUM(BI119:BI126) + SUM(BI146:BI467)),  2)</f>
        <v>0</v>
      </c>
      <c r="G39" s="16"/>
      <c r="H39" s="16"/>
      <c r="I39" s="36">
        <v>0</v>
      </c>
      <c r="J39" s="34">
        <f t="shared" si="0"/>
        <v>0</v>
      </c>
      <c r="K39" s="16"/>
      <c r="L39" s="17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</row>
    <row r="40" spans="1:65" ht="6.75" customHeight="1">
      <c r="A40" s="16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</row>
    <row r="41" spans="1:65" ht="24.75" customHeight="1">
      <c r="A41" s="16"/>
      <c r="B41" s="17"/>
      <c r="C41" s="38"/>
      <c r="D41" s="39" t="s">
        <v>79</v>
      </c>
      <c r="E41" s="40"/>
      <c r="F41" s="40"/>
      <c r="G41" s="42" t="s">
        <v>80</v>
      </c>
      <c r="H41" s="44" t="s">
        <v>81</v>
      </c>
      <c r="I41" s="40"/>
      <c r="J41" s="46">
        <f>SUM(J32:J39)</f>
        <v>0</v>
      </c>
      <c r="K41" s="47"/>
      <c r="L41" s="17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</row>
    <row r="42" spans="1:65" ht="14.25" customHeight="1">
      <c r="A42" s="16"/>
      <c r="B42" s="17"/>
      <c r="C42" s="16"/>
      <c r="D42" s="16"/>
      <c r="E42" s="16"/>
      <c r="F42" s="16"/>
      <c r="G42" s="16"/>
      <c r="H42" s="16"/>
      <c r="I42" s="16"/>
      <c r="J42" s="16"/>
      <c r="K42" s="16"/>
      <c r="L42" s="17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</row>
    <row r="43" spans="1:65" ht="14.25" customHeight="1">
      <c r="A43" s="1"/>
      <c r="B43" s="7"/>
      <c r="C43" s="1"/>
      <c r="D43" s="1"/>
      <c r="E43" s="1"/>
      <c r="F43" s="1"/>
      <c r="G43" s="1"/>
      <c r="H43" s="1"/>
      <c r="I43" s="1"/>
      <c r="J43" s="1"/>
      <c r="K43" s="1"/>
      <c r="L43" s="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ht="14.25" customHeight="1">
      <c r="A44" s="1"/>
      <c r="B44" s="7"/>
      <c r="C44" s="1"/>
      <c r="D44" s="1"/>
      <c r="E44" s="1"/>
      <c r="F44" s="1"/>
      <c r="G44" s="1"/>
      <c r="H44" s="1"/>
      <c r="I44" s="1"/>
      <c r="J44" s="1"/>
      <c r="K44" s="1"/>
      <c r="L44" s="7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ht="14.25" customHeight="1">
      <c r="A45" s="1"/>
      <c r="B45" s="7"/>
      <c r="C45" s="1"/>
      <c r="D45" s="1"/>
      <c r="E45" s="1"/>
      <c r="F45" s="1"/>
      <c r="G45" s="1"/>
      <c r="H45" s="1"/>
      <c r="I45" s="1"/>
      <c r="J45" s="1"/>
      <c r="K45" s="1"/>
      <c r="L45" s="7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14.25" customHeight="1">
      <c r="A46" s="1"/>
      <c r="B46" s="7"/>
      <c r="C46" s="1"/>
      <c r="D46" s="1"/>
      <c r="E46" s="1"/>
      <c r="F46" s="1"/>
      <c r="G46" s="1"/>
      <c r="H46" s="1"/>
      <c r="I46" s="1"/>
      <c r="J46" s="1"/>
      <c r="K46" s="1"/>
      <c r="L46" s="7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14.25" customHeight="1">
      <c r="A47" s="1"/>
      <c r="B47" s="7"/>
      <c r="C47" s="1"/>
      <c r="D47" s="1"/>
      <c r="E47" s="1"/>
      <c r="F47" s="1"/>
      <c r="G47" s="1"/>
      <c r="H47" s="1"/>
      <c r="I47" s="1"/>
      <c r="J47" s="1"/>
      <c r="K47" s="1"/>
      <c r="L47" s="7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ht="14.25" customHeight="1">
      <c r="A48" s="1"/>
      <c r="B48" s="7"/>
      <c r="C48" s="1"/>
      <c r="D48" s="1"/>
      <c r="E48" s="1"/>
      <c r="F48" s="1"/>
      <c r="G48" s="1"/>
      <c r="H48" s="1"/>
      <c r="I48" s="1"/>
      <c r="J48" s="1"/>
      <c r="K48" s="1"/>
      <c r="L48" s="7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14.25" customHeight="1">
      <c r="A49" s="1"/>
      <c r="B49" s="7"/>
      <c r="C49" s="1"/>
      <c r="D49" s="1"/>
      <c r="E49" s="1"/>
      <c r="F49" s="1"/>
      <c r="G49" s="1"/>
      <c r="H49" s="1"/>
      <c r="I49" s="1"/>
      <c r="J49" s="1"/>
      <c r="K49" s="1"/>
      <c r="L49" s="7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14.25" customHeight="1">
      <c r="A50" s="16"/>
      <c r="B50" s="17"/>
      <c r="C50" s="16"/>
      <c r="D50" s="49" t="s">
        <v>82</v>
      </c>
      <c r="E50" s="50"/>
      <c r="F50" s="50"/>
      <c r="G50" s="49" t="s">
        <v>83</v>
      </c>
      <c r="H50" s="50"/>
      <c r="I50" s="50"/>
      <c r="J50" s="50"/>
      <c r="K50" s="50"/>
      <c r="L50" s="17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</row>
    <row r="51" spans="1:65" ht="14.25" customHeight="1">
      <c r="A51" s="1"/>
      <c r="B51" s="7"/>
      <c r="C51" s="1"/>
      <c r="D51" s="1"/>
      <c r="E51" s="1"/>
      <c r="F51" s="1"/>
      <c r="G51" s="1"/>
      <c r="H51" s="1"/>
      <c r="I51" s="1"/>
      <c r="J51" s="1"/>
      <c r="K51" s="1"/>
      <c r="L51" s="7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14.25" customHeight="1">
      <c r="A52" s="1"/>
      <c r="B52" s="7"/>
      <c r="C52" s="1"/>
      <c r="D52" s="1"/>
      <c r="E52" s="1"/>
      <c r="F52" s="1"/>
      <c r="G52" s="1"/>
      <c r="H52" s="1"/>
      <c r="I52" s="1"/>
      <c r="J52" s="1"/>
      <c r="K52" s="1"/>
      <c r="L52" s="7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14.25" customHeight="1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  <c r="L53" s="7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14.25" customHeight="1">
      <c r="A54" s="1"/>
      <c r="B54" s="7"/>
      <c r="C54" s="1"/>
      <c r="D54" s="1"/>
      <c r="E54" s="1"/>
      <c r="F54" s="1"/>
      <c r="G54" s="1"/>
      <c r="H54" s="1"/>
      <c r="I54" s="1"/>
      <c r="J54" s="1"/>
      <c r="K54" s="1"/>
      <c r="L54" s="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14.25" customHeight="1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  <c r="L55" s="7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14.25" customHeight="1">
      <c r="A56" s="1"/>
      <c r="B56" s="7"/>
      <c r="C56" s="1"/>
      <c r="D56" s="1"/>
      <c r="E56" s="1"/>
      <c r="F56" s="1"/>
      <c r="G56" s="1"/>
      <c r="H56" s="1"/>
      <c r="I56" s="1"/>
      <c r="J56" s="1"/>
      <c r="K56" s="1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14.25" customHeight="1">
      <c r="A57" s="1"/>
      <c r="B57" s="7"/>
      <c r="C57" s="1"/>
      <c r="D57" s="1"/>
      <c r="E57" s="1"/>
      <c r="F57" s="1"/>
      <c r="G57" s="1"/>
      <c r="H57" s="1"/>
      <c r="I57" s="1"/>
      <c r="J57" s="1"/>
      <c r="K57" s="1"/>
      <c r="L57" s="7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14.25" customHeight="1">
      <c r="A58" s="1"/>
      <c r="B58" s="7"/>
      <c r="C58" s="1"/>
      <c r="D58" s="1"/>
      <c r="E58" s="1"/>
      <c r="F58" s="1"/>
      <c r="G58" s="1"/>
      <c r="H58" s="1"/>
      <c r="I58" s="1"/>
      <c r="J58" s="1"/>
      <c r="K58" s="1"/>
      <c r="L58" s="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14.25" customHeight="1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7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14.25" customHeight="1">
      <c r="A60" s="1"/>
      <c r="B60" s="7"/>
      <c r="C60" s="1"/>
      <c r="D60" s="1"/>
      <c r="E60" s="1"/>
      <c r="F60" s="1"/>
      <c r="G60" s="1"/>
      <c r="H60" s="1"/>
      <c r="I60" s="1"/>
      <c r="J60" s="1"/>
      <c r="K60" s="1"/>
      <c r="L60" s="7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ht="14.25" customHeight="1">
      <c r="A61" s="16"/>
      <c r="B61" s="17"/>
      <c r="C61" s="16"/>
      <c r="D61" s="51" t="s">
        <v>84</v>
      </c>
      <c r="E61" s="29"/>
      <c r="F61" s="52" t="s">
        <v>85</v>
      </c>
      <c r="G61" s="51" t="s">
        <v>84</v>
      </c>
      <c r="H61" s="29"/>
      <c r="I61" s="29"/>
      <c r="J61" s="53" t="s">
        <v>85</v>
      </c>
      <c r="K61" s="29"/>
      <c r="L61" s="17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</row>
    <row r="62" spans="1:65" ht="14.25" customHeight="1">
      <c r="A62" s="1"/>
      <c r="B62" s="7"/>
      <c r="C62" s="1"/>
      <c r="D62" s="1"/>
      <c r="E62" s="1"/>
      <c r="F62" s="1"/>
      <c r="G62" s="1"/>
      <c r="H62" s="1"/>
      <c r="I62" s="1"/>
      <c r="J62" s="1"/>
      <c r="K62" s="1"/>
      <c r="L62" s="7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ht="14.25" customHeight="1">
      <c r="A63" s="1"/>
      <c r="B63" s="7"/>
      <c r="C63" s="1"/>
      <c r="D63" s="1"/>
      <c r="E63" s="1"/>
      <c r="F63" s="1"/>
      <c r="G63" s="1"/>
      <c r="H63" s="1"/>
      <c r="I63" s="1"/>
      <c r="J63" s="1"/>
      <c r="K63" s="1"/>
      <c r="L63" s="7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ht="14.25" customHeight="1">
      <c r="A64" s="1"/>
      <c r="B64" s="7"/>
      <c r="C64" s="1"/>
      <c r="D64" s="1"/>
      <c r="E64" s="1"/>
      <c r="F64" s="1"/>
      <c r="G64" s="1"/>
      <c r="H64" s="1"/>
      <c r="I64" s="1"/>
      <c r="J64" s="1"/>
      <c r="K64" s="1"/>
      <c r="L64" s="7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ht="14.25" customHeight="1">
      <c r="A65" s="16"/>
      <c r="B65" s="17"/>
      <c r="C65" s="16"/>
      <c r="D65" s="49" t="s">
        <v>86</v>
      </c>
      <c r="E65" s="50"/>
      <c r="F65" s="50"/>
      <c r="G65" s="49" t="s">
        <v>87</v>
      </c>
      <c r="H65" s="50"/>
      <c r="I65" s="50"/>
      <c r="J65" s="50"/>
      <c r="K65" s="50"/>
      <c r="L65" s="17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</row>
    <row r="66" spans="1:65" ht="14.25" customHeight="1">
      <c r="A66" s="1"/>
      <c r="B66" s="7"/>
      <c r="C66" s="1"/>
      <c r="D66" s="1"/>
      <c r="E66" s="1"/>
      <c r="F66" s="1"/>
      <c r="G66" s="1"/>
      <c r="H66" s="1"/>
      <c r="I66" s="1"/>
      <c r="J66" s="1"/>
      <c r="K66" s="1"/>
      <c r="L66" s="7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14.25" customHeight="1">
      <c r="A67" s="1"/>
      <c r="B67" s="7"/>
      <c r="C67" s="1"/>
      <c r="D67" s="1"/>
      <c r="E67" s="1"/>
      <c r="F67" s="1"/>
      <c r="G67" s="1"/>
      <c r="H67" s="1"/>
      <c r="I67" s="1"/>
      <c r="J67" s="1"/>
      <c r="K67" s="1"/>
      <c r="L67" s="7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14.25" customHeight="1">
      <c r="A68" s="1"/>
      <c r="B68" s="7"/>
      <c r="C68" s="1"/>
      <c r="D68" s="1"/>
      <c r="E68" s="1"/>
      <c r="F68" s="1"/>
      <c r="G68" s="1"/>
      <c r="H68" s="1"/>
      <c r="I68" s="1"/>
      <c r="J68" s="1"/>
      <c r="K68" s="1"/>
      <c r="L68" s="7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14.25" customHeight="1">
      <c r="A69" s="1"/>
      <c r="B69" s="7"/>
      <c r="C69" s="1"/>
      <c r="D69" s="1"/>
      <c r="E69" s="1"/>
      <c r="F69" s="1"/>
      <c r="G69" s="1"/>
      <c r="H69" s="1"/>
      <c r="I69" s="1"/>
      <c r="J69" s="1"/>
      <c r="K69" s="1"/>
      <c r="L69" s="7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ht="14.25" customHeight="1">
      <c r="A70" s="1"/>
      <c r="B70" s="7"/>
      <c r="C70" s="1"/>
      <c r="D70" s="1"/>
      <c r="E70" s="1"/>
      <c r="F70" s="1"/>
      <c r="G70" s="1"/>
      <c r="H70" s="1"/>
      <c r="I70" s="1"/>
      <c r="J70" s="1"/>
      <c r="K70" s="1"/>
      <c r="L70" s="7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14.25" customHeight="1">
      <c r="A71" s="1"/>
      <c r="B71" s="7"/>
      <c r="C71" s="1"/>
      <c r="D71" s="1"/>
      <c r="E71" s="1"/>
      <c r="F71" s="1"/>
      <c r="G71" s="1"/>
      <c r="H71" s="1"/>
      <c r="I71" s="1"/>
      <c r="J71" s="1"/>
      <c r="K71" s="1"/>
      <c r="L71" s="7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14.25" customHeight="1">
      <c r="A72" s="1"/>
      <c r="B72" s="7"/>
      <c r="C72" s="1"/>
      <c r="D72" s="1"/>
      <c r="E72" s="1"/>
      <c r="F72" s="1"/>
      <c r="G72" s="1"/>
      <c r="H72" s="1"/>
      <c r="I72" s="1"/>
      <c r="J72" s="1"/>
      <c r="K72" s="1"/>
      <c r="L72" s="7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ht="14.25" customHeight="1">
      <c r="A73" s="1"/>
      <c r="B73" s="7"/>
      <c r="C73" s="1"/>
      <c r="D73" s="1"/>
      <c r="E73" s="1"/>
      <c r="F73" s="1"/>
      <c r="G73" s="1"/>
      <c r="H73" s="1"/>
      <c r="I73" s="1"/>
      <c r="J73" s="1"/>
      <c r="K73" s="1"/>
      <c r="L73" s="7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14.25" customHeight="1">
      <c r="A74" s="1"/>
      <c r="B74" s="7"/>
      <c r="C74" s="1"/>
      <c r="D74" s="1"/>
      <c r="E74" s="1"/>
      <c r="F74" s="1"/>
      <c r="G74" s="1"/>
      <c r="H74" s="1"/>
      <c r="I74" s="1"/>
      <c r="J74" s="1"/>
      <c r="K74" s="1"/>
      <c r="L74" s="7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ht="14.25" customHeight="1">
      <c r="A75" s="1"/>
      <c r="B75" s="7"/>
      <c r="C75" s="1"/>
      <c r="D75" s="1"/>
      <c r="E75" s="1"/>
      <c r="F75" s="1"/>
      <c r="G75" s="1"/>
      <c r="H75" s="1"/>
      <c r="I75" s="1"/>
      <c r="J75" s="1"/>
      <c r="K75" s="1"/>
      <c r="L75" s="7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14.25" customHeight="1">
      <c r="A76" s="16"/>
      <c r="B76" s="17"/>
      <c r="C76" s="16"/>
      <c r="D76" s="51" t="s">
        <v>84</v>
      </c>
      <c r="E76" s="29"/>
      <c r="F76" s="52" t="s">
        <v>85</v>
      </c>
      <c r="G76" s="51" t="s">
        <v>84</v>
      </c>
      <c r="H76" s="29"/>
      <c r="I76" s="29"/>
      <c r="J76" s="53" t="s">
        <v>85</v>
      </c>
      <c r="K76" s="29"/>
      <c r="L76" s="17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</row>
    <row r="77" spans="1:65" ht="14.25" customHeight="1">
      <c r="A77" s="16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17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</row>
    <row r="78" spans="1:65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ht="6.75" customHeight="1">
      <c r="A81" s="16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17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</row>
    <row r="82" spans="1:65" ht="24.75" customHeight="1">
      <c r="A82" s="16"/>
      <c r="B82" s="17"/>
      <c r="C82" s="8" t="s">
        <v>88</v>
      </c>
      <c r="D82" s="16"/>
      <c r="E82" s="16"/>
      <c r="F82" s="16"/>
      <c r="G82" s="16"/>
      <c r="H82" s="16"/>
      <c r="I82" s="16"/>
      <c r="J82" s="16"/>
      <c r="K82" s="16"/>
      <c r="L82" s="17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</row>
    <row r="83" spans="1:65" ht="6.75" customHeight="1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7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</row>
    <row r="84" spans="1:65" ht="12" customHeight="1">
      <c r="A84" s="16"/>
      <c r="B84" s="17"/>
      <c r="C84" s="12" t="s">
        <v>29</v>
      </c>
      <c r="D84" s="16"/>
      <c r="E84" s="16"/>
      <c r="F84" s="16"/>
      <c r="G84" s="16"/>
      <c r="H84" s="16"/>
      <c r="I84" s="16"/>
      <c r="J84" s="16"/>
      <c r="K84" s="16"/>
      <c r="L84" s="17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</row>
    <row r="85" spans="1:65" ht="16.5" customHeight="1">
      <c r="A85" s="16"/>
      <c r="B85" s="17"/>
      <c r="C85" s="16"/>
      <c r="D85" s="16"/>
      <c r="E85" s="225" t="str">
        <f>E7</f>
        <v>SPŠ elektrotechnická Hálová, Petržalka</v>
      </c>
      <c r="F85" s="196"/>
      <c r="G85" s="196"/>
      <c r="H85" s="196"/>
      <c r="I85" s="16"/>
      <c r="J85" s="16"/>
      <c r="K85" s="16"/>
      <c r="L85" s="17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</row>
    <row r="86" spans="1:65" ht="12" customHeight="1">
      <c r="A86" s="16"/>
      <c r="B86" s="17"/>
      <c r="C86" s="12" t="s">
        <v>38</v>
      </c>
      <c r="D86" s="16"/>
      <c r="E86" s="16"/>
      <c r="F86" s="16"/>
      <c r="G86" s="16"/>
      <c r="H86" s="16"/>
      <c r="I86" s="16"/>
      <c r="J86" s="16"/>
      <c r="K86" s="16"/>
      <c r="L86" s="17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</row>
    <row r="87" spans="1:65" ht="16.5" customHeight="1">
      <c r="A87" s="16"/>
      <c r="B87" s="17"/>
      <c r="C87" s="16"/>
      <c r="D87" s="16"/>
      <c r="E87" s="221" t="str">
        <f>E9</f>
        <v>03 - Úprava priestorov múzea (učebňa+ sociálne zariadenia)</v>
      </c>
      <c r="F87" s="196"/>
      <c r="G87" s="196"/>
      <c r="H87" s="196"/>
      <c r="I87" s="16"/>
      <c r="J87" s="16"/>
      <c r="K87" s="16"/>
      <c r="L87" s="17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</row>
    <row r="88" spans="1:65" ht="6.75" customHeight="1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7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</row>
    <row r="89" spans="1:65" ht="12" customHeight="1">
      <c r="A89" s="16"/>
      <c r="B89" s="17"/>
      <c r="C89" s="12" t="s">
        <v>47</v>
      </c>
      <c r="D89" s="16"/>
      <c r="E89" s="16"/>
      <c r="F89" s="14" t="str">
        <f>F12</f>
        <v xml:space="preserve"> </v>
      </c>
      <c r="G89" s="16"/>
      <c r="H89" s="16"/>
      <c r="I89" s="12" t="s">
        <v>49</v>
      </c>
      <c r="J89" s="19" t="str">
        <f>IF(J12="","",J12)</f>
        <v/>
      </c>
      <c r="K89" s="16"/>
      <c r="L89" s="17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</row>
    <row r="90" spans="1:65" ht="6.75" customHeight="1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7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</row>
    <row r="91" spans="1:65" ht="15" customHeight="1">
      <c r="A91" s="16"/>
      <c r="B91" s="17"/>
      <c r="C91" s="12" t="s">
        <v>54</v>
      </c>
      <c r="D91" s="16"/>
      <c r="E91" s="16"/>
      <c r="F91" s="14" t="str">
        <f>E15</f>
        <v xml:space="preserve"> </v>
      </c>
      <c r="G91" s="16"/>
      <c r="H91" s="16"/>
      <c r="I91" s="12" t="s">
        <v>63</v>
      </c>
      <c r="J91" s="23" t="str">
        <f>E21</f>
        <v xml:space="preserve"> </v>
      </c>
      <c r="K91" s="16"/>
      <c r="L91" s="17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</row>
    <row r="92" spans="1:65" ht="15" customHeight="1">
      <c r="A92" s="16"/>
      <c r="B92" s="17"/>
      <c r="C92" s="12" t="s">
        <v>61</v>
      </c>
      <c r="D92" s="16"/>
      <c r="E92" s="16"/>
      <c r="F92" s="58" t="str">
        <f>IF(E18="","",E18)</f>
        <v>Vyplň údaj</v>
      </c>
      <c r="G92" s="16"/>
      <c r="H92" s="16"/>
      <c r="I92" s="12" t="s">
        <v>65</v>
      </c>
      <c r="J92" s="23">
        <f>E24</f>
        <v>0</v>
      </c>
      <c r="K92" s="16"/>
      <c r="L92" s="17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</row>
    <row r="93" spans="1:65" ht="9.75" customHeight="1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7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</row>
    <row r="94" spans="1:65" ht="29.25" customHeight="1">
      <c r="A94" s="16"/>
      <c r="B94" s="17"/>
      <c r="C94" s="59" t="s">
        <v>89</v>
      </c>
      <c r="D94" s="38"/>
      <c r="E94" s="38"/>
      <c r="F94" s="38"/>
      <c r="G94" s="38"/>
      <c r="H94" s="38"/>
      <c r="I94" s="38"/>
      <c r="J94" s="60" t="s">
        <v>90</v>
      </c>
      <c r="K94" s="38"/>
      <c r="L94" s="17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</row>
    <row r="95" spans="1:65" ht="9.75" customHeight="1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7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</row>
    <row r="96" spans="1:65" ht="22.5" customHeight="1">
      <c r="A96" s="16"/>
      <c r="B96" s="17"/>
      <c r="C96" s="61" t="s">
        <v>91</v>
      </c>
      <c r="D96" s="16"/>
      <c r="E96" s="16"/>
      <c r="F96" s="16"/>
      <c r="G96" s="16"/>
      <c r="H96" s="16"/>
      <c r="I96" s="16"/>
      <c r="J96" s="31">
        <f t="shared" ref="J96:J98" si="1">J146</f>
        <v>0</v>
      </c>
      <c r="K96" s="16"/>
      <c r="L96" s="17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3" t="s">
        <v>92</v>
      </c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</row>
    <row r="97" spans="1:65" ht="24.75" customHeight="1">
      <c r="A97" s="62"/>
      <c r="B97" s="63"/>
      <c r="C97" s="62"/>
      <c r="D97" s="64" t="s">
        <v>93</v>
      </c>
      <c r="E97" s="65"/>
      <c r="F97" s="65"/>
      <c r="G97" s="65"/>
      <c r="H97" s="65"/>
      <c r="I97" s="65"/>
      <c r="J97" s="66">
        <f t="shared" si="1"/>
        <v>0</v>
      </c>
      <c r="K97" s="62"/>
      <c r="L97" s="63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</row>
    <row r="98" spans="1:65" ht="19.5" customHeight="1">
      <c r="A98" s="67"/>
      <c r="B98" s="68"/>
      <c r="C98" s="67"/>
      <c r="D98" s="69" t="s">
        <v>96</v>
      </c>
      <c r="E98" s="70"/>
      <c r="F98" s="70"/>
      <c r="G98" s="70"/>
      <c r="H98" s="70"/>
      <c r="I98" s="70"/>
      <c r="J98" s="71">
        <f t="shared" si="1"/>
        <v>0</v>
      </c>
      <c r="K98" s="67"/>
      <c r="L98" s="68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</row>
    <row r="99" spans="1:65" ht="19.5" customHeight="1">
      <c r="A99" s="67"/>
      <c r="B99" s="68"/>
      <c r="C99" s="67"/>
      <c r="D99" s="69" t="s">
        <v>94</v>
      </c>
      <c r="E99" s="70"/>
      <c r="F99" s="70"/>
      <c r="G99" s="70"/>
      <c r="H99" s="70"/>
      <c r="I99" s="70"/>
      <c r="J99" s="71">
        <f>J151</f>
        <v>0</v>
      </c>
      <c r="K99" s="67"/>
      <c r="L99" s="68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</row>
    <row r="100" spans="1:65" ht="19.5" customHeight="1">
      <c r="A100" s="67"/>
      <c r="B100" s="68"/>
      <c r="C100" s="67"/>
      <c r="D100" s="69" t="s">
        <v>95</v>
      </c>
      <c r="E100" s="70"/>
      <c r="F100" s="70"/>
      <c r="G100" s="70"/>
      <c r="H100" s="70"/>
      <c r="I100" s="70"/>
      <c r="J100" s="71">
        <f>J179</f>
        <v>0</v>
      </c>
      <c r="K100" s="67"/>
      <c r="L100" s="68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</row>
    <row r="101" spans="1:65" ht="19.5" customHeight="1">
      <c r="A101" s="67"/>
      <c r="B101" s="68"/>
      <c r="C101" s="67"/>
      <c r="D101" s="69" t="s">
        <v>97</v>
      </c>
      <c r="E101" s="70"/>
      <c r="F101" s="70"/>
      <c r="G101" s="70"/>
      <c r="H101" s="70"/>
      <c r="I101" s="70"/>
      <c r="J101" s="71">
        <f>J239</f>
        <v>0</v>
      </c>
      <c r="K101" s="67"/>
      <c r="L101" s="68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</row>
    <row r="102" spans="1:65" ht="24.75" customHeight="1">
      <c r="A102" s="62"/>
      <c r="B102" s="63"/>
      <c r="C102" s="62"/>
      <c r="D102" s="64" t="s">
        <v>98</v>
      </c>
      <c r="E102" s="65"/>
      <c r="F102" s="65"/>
      <c r="G102" s="65"/>
      <c r="H102" s="65"/>
      <c r="I102" s="65"/>
      <c r="J102" s="66">
        <f t="shared" ref="J102:J103" si="2">J241</f>
        <v>0</v>
      </c>
      <c r="K102" s="62"/>
      <c r="L102" s="63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</row>
    <row r="103" spans="1:65" ht="19.5" customHeight="1">
      <c r="A103" s="67"/>
      <c r="B103" s="68"/>
      <c r="C103" s="67"/>
      <c r="D103" s="69" t="s">
        <v>103</v>
      </c>
      <c r="E103" s="70"/>
      <c r="F103" s="70"/>
      <c r="G103" s="70"/>
      <c r="H103" s="70"/>
      <c r="I103" s="70"/>
      <c r="J103" s="71">
        <f t="shared" si="2"/>
        <v>0</v>
      </c>
      <c r="K103" s="67"/>
      <c r="L103" s="68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</row>
    <row r="104" spans="1:65" ht="19.5" customHeight="1">
      <c r="A104" s="67"/>
      <c r="B104" s="68"/>
      <c r="C104" s="67"/>
      <c r="D104" s="69" t="s">
        <v>104</v>
      </c>
      <c r="E104" s="70"/>
      <c r="F104" s="70"/>
      <c r="G104" s="70"/>
      <c r="H104" s="70"/>
      <c r="I104" s="70"/>
      <c r="J104" s="71">
        <f>J248</f>
        <v>0</v>
      </c>
      <c r="K104" s="67"/>
      <c r="L104" s="68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</row>
    <row r="105" spans="1:65" ht="19.5" customHeight="1">
      <c r="A105" s="67"/>
      <c r="B105" s="68"/>
      <c r="C105" s="67"/>
      <c r="D105" s="69" t="s">
        <v>107</v>
      </c>
      <c r="E105" s="70"/>
      <c r="F105" s="70"/>
      <c r="G105" s="70"/>
      <c r="H105" s="70"/>
      <c r="I105" s="70"/>
      <c r="J105" s="71">
        <f>J264</f>
        <v>0</v>
      </c>
      <c r="K105" s="67"/>
      <c r="L105" s="68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</row>
    <row r="106" spans="1:65" ht="19.5" customHeight="1">
      <c r="A106" s="67"/>
      <c r="B106" s="68"/>
      <c r="C106" s="67"/>
      <c r="D106" s="69" t="s">
        <v>108</v>
      </c>
      <c r="E106" s="70"/>
      <c r="F106" s="70"/>
      <c r="G106" s="70"/>
      <c r="H106" s="70"/>
      <c r="I106" s="70"/>
      <c r="J106" s="71">
        <f>J292</f>
        <v>0</v>
      </c>
      <c r="K106" s="67"/>
      <c r="L106" s="68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</row>
    <row r="107" spans="1:65" ht="19.5" customHeight="1">
      <c r="A107" s="67"/>
      <c r="B107" s="68"/>
      <c r="C107" s="67"/>
      <c r="D107" s="69" t="s">
        <v>110</v>
      </c>
      <c r="E107" s="70"/>
      <c r="F107" s="70"/>
      <c r="G107" s="70"/>
      <c r="H107" s="70"/>
      <c r="I107" s="70"/>
      <c r="J107" s="71">
        <f>J337</f>
        <v>0</v>
      </c>
      <c r="K107" s="67"/>
      <c r="L107" s="68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</row>
    <row r="108" spans="1:65" ht="19.5" customHeight="1">
      <c r="A108" s="67"/>
      <c r="B108" s="68"/>
      <c r="C108" s="67"/>
      <c r="D108" s="69" t="s">
        <v>112</v>
      </c>
      <c r="E108" s="70"/>
      <c r="F108" s="70"/>
      <c r="G108" s="70"/>
      <c r="H108" s="70"/>
      <c r="I108" s="70"/>
      <c r="J108" s="71">
        <f>J344</f>
        <v>0</v>
      </c>
      <c r="K108" s="67"/>
      <c r="L108" s="68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</row>
    <row r="109" spans="1:65" ht="19.5" customHeight="1">
      <c r="A109" s="67"/>
      <c r="B109" s="68"/>
      <c r="C109" s="67"/>
      <c r="D109" s="69" t="s">
        <v>114</v>
      </c>
      <c r="E109" s="70"/>
      <c r="F109" s="70"/>
      <c r="G109" s="70"/>
      <c r="H109" s="70"/>
      <c r="I109" s="70"/>
      <c r="J109" s="71">
        <f>J350</f>
        <v>0</v>
      </c>
      <c r="K109" s="67"/>
      <c r="L109" s="68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</row>
    <row r="110" spans="1:65" ht="19.5" customHeight="1">
      <c r="A110" s="67"/>
      <c r="B110" s="68"/>
      <c r="C110" s="67"/>
      <c r="D110" s="69" t="s">
        <v>101</v>
      </c>
      <c r="E110" s="70"/>
      <c r="F110" s="70"/>
      <c r="G110" s="70"/>
      <c r="H110" s="70"/>
      <c r="I110" s="70"/>
      <c r="J110" s="71">
        <f>J357</f>
        <v>0</v>
      </c>
      <c r="K110" s="67"/>
      <c r="L110" s="68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</row>
    <row r="111" spans="1:65" ht="19.5" customHeight="1">
      <c r="A111" s="67"/>
      <c r="B111" s="68"/>
      <c r="C111" s="67"/>
      <c r="D111" s="69" t="s">
        <v>117</v>
      </c>
      <c r="E111" s="70"/>
      <c r="F111" s="70"/>
      <c r="G111" s="70"/>
      <c r="H111" s="70"/>
      <c r="I111" s="70"/>
      <c r="J111" s="71">
        <f>J364</f>
        <v>0</v>
      </c>
      <c r="K111" s="67"/>
      <c r="L111" s="68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</row>
    <row r="112" spans="1:65" ht="19.5" customHeight="1">
      <c r="A112" s="67"/>
      <c r="B112" s="68"/>
      <c r="C112" s="67"/>
      <c r="D112" s="69" t="s">
        <v>119</v>
      </c>
      <c r="E112" s="70"/>
      <c r="F112" s="70"/>
      <c r="G112" s="70"/>
      <c r="H112" s="70"/>
      <c r="I112" s="70"/>
      <c r="J112" s="71">
        <f>J383</f>
        <v>0</v>
      </c>
      <c r="K112" s="67"/>
      <c r="L112" s="68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</row>
    <row r="113" spans="1:65" ht="19.5" customHeight="1">
      <c r="A113" s="67"/>
      <c r="B113" s="68"/>
      <c r="C113" s="67"/>
      <c r="D113" s="69" t="s">
        <v>121</v>
      </c>
      <c r="E113" s="70"/>
      <c r="F113" s="70"/>
      <c r="G113" s="70"/>
      <c r="H113" s="70"/>
      <c r="I113" s="70"/>
      <c r="J113" s="71">
        <f>J406</f>
        <v>0</v>
      </c>
      <c r="K113" s="67"/>
      <c r="L113" s="68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</row>
    <row r="114" spans="1:65" ht="19.5" customHeight="1">
      <c r="A114" s="67"/>
      <c r="B114" s="68"/>
      <c r="C114" s="67"/>
      <c r="D114" s="69" t="s">
        <v>123</v>
      </c>
      <c r="E114" s="70"/>
      <c r="F114" s="70"/>
      <c r="G114" s="70"/>
      <c r="H114" s="70"/>
      <c r="I114" s="70"/>
      <c r="J114" s="71">
        <f>J422</f>
        <v>0</v>
      </c>
      <c r="K114" s="67"/>
      <c r="L114" s="68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</row>
    <row r="115" spans="1:65" ht="24.75" customHeight="1">
      <c r="A115" s="62"/>
      <c r="B115" s="63"/>
      <c r="C115" s="62"/>
      <c r="D115" s="64" t="s">
        <v>127</v>
      </c>
      <c r="E115" s="65"/>
      <c r="F115" s="65"/>
      <c r="G115" s="65"/>
      <c r="H115" s="65"/>
      <c r="I115" s="65"/>
      <c r="J115" s="66">
        <f t="shared" ref="J115:J116" si="3">J437</f>
        <v>0</v>
      </c>
      <c r="K115" s="62"/>
      <c r="L115" s="63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</row>
    <row r="116" spans="1:65" ht="19.5" customHeight="1">
      <c r="A116" s="67"/>
      <c r="B116" s="68"/>
      <c r="C116" s="67"/>
      <c r="D116" s="69" t="s">
        <v>132</v>
      </c>
      <c r="E116" s="70"/>
      <c r="F116" s="70"/>
      <c r="G116" s="70"/>
      <c r="H116" s="70"/>
      <c r="I116" s="70"/>
      <c r="J116" s="71">
        <f t="shared" si="3"/>
        <v>0</v>
      </c>
      <c r="K116" s="67"/>
      <c r="L116" s="68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</row>
    <row r="117" spans="1:65" ht="21.75" customHeight="1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7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</row>
    <row r="118" spans="1:65" ht="6.75" customHeight="1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7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</row>
    <row r="119" spans="1:65" ht="29.25" customHeight="1">
      <c r="A119" s="16"/>
      <c r="B119" s="17"/>
      <c r="C119" s="61" t="s">
        <v>102</v>
      </c>
      <c r="D119" s="16"/>
      <c r="E119" s="16"/>
      <c r="F119" s="16"/>
      <c r="G119" s="16"/>
      <c r="H119" s="16"/>
      <c r="I119" s="16"/>
      <c r="J119" s="74">
        <f>ROUND(J120 + J121 + J122 + J123 + J124 + J125,2)</f>
        <v>0</v>
      </c>
      <c r="K119" s="16"/>
      <c r="L119" s="17"/>
      <c r="M119" s="16"/>
      <c r="N119" s="75" t="s">
        <v>73</v>
      </c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</row>
    <row r="120" spans="1:65" ht="18" customHeight="1">
      <c r="A120" s="16"/>
      <c r="B120" s="17"/>
      <c r="C120" s="16"/>
      <c r="D120" s="224" t="s">
        <v>105</v>
      </c>
      <c r="E120" s="193"/>
      <c r="F120" s="194"/>
      <c r="G120" s="16"/>
      <c r="H120" s="16"/>
      <c r="I120" s="16"/>
      <c r="J120" s="79">
        <v>0</v>
      </c>
      <c r="K120" s="16"/>
      <c r="L120" s="17"/>
      <c r="M120" s="16"/>
      <c r="N120" s="80" t="s">
        <v>75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3" t="s">
        <v>106</v>
      </c>
      <c r="AZ120" s="16"/>
      <c r="BA120" s="16"/>
      <c r="BB120" s="16"/>
      <c r="BC120" s="16"/>
      <c r="BD120" s="16"/>
      <c r="BE120" s="81">
        <f t="shared" ref="BE120:BE125" si="4">IF(N120="základná",J120,0)</f>
        <v>0</v>
      </c>
      <c r="BF120" s="81">
        <f t="shared" ref="BF120:BF125" si="5">IF(N120="znížená",J120,0)</f>
        <v>0</v>
      </c>
      <c r="BG120" s="81">
        <f t="shared" ref="BG120:BG125" si="6">IF(N120="zákl. prenesená",J120,0)</f>
        <v>0</v>
      </c>
      <c r="BH120" s="81">
        <f t="shared" ref="BH120:BH125" si="7">IF(N120="zníž. prenesená",J120,0)</f>
        <v>0</v>
      </c>
      <c r="BI120" s="81">
        <f t="shared" ref="BI120:BI125" si="8">IF(N120="nulová",J120,0)</f>
        <v>0</v>
      </c>
      <c r="BJ120" s="3" t="s">
        <v>10</v>
      </c>
      <c r="BK120" s="16"/>
      <c r="BL120" s="16"/>
      <c r="BM120" s="16"/>
    </row>
    <row r="121" spans="1:65" ht="18" customHeight="1">
      <c r="A121" s="16"/>
      <c r="B121" s="17"/>
      <c r="C121" s="16"/>
      <c r="D121" s="224" t="s">
        <v>109</v>
      </c>
      <c r="E121" s="193"/>
      <c r="F121" s="194"/>
      <c r="G121" s="16"/>
      <c r="H121" s="16"/>
      <c r="I121" s="16"/>
      <c r="J121" s="79">
        <v>0</v>
      </c>
      <c r="K121" s="16"/>
      <c r="L121" s="17"/>
      <c r="M121" s="16"/>
      <c r="N121" s="80" t="s">
        <v>75</v>
      </c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3" t="s">
        <v>106</v>
      </c>
      <c r="AZ121" s="16"/>
      <c r="BA121" s="16"/>
      <c r="BB121" s="16"/>
      <c r="BC121" s="16"/>
      <c r="BD121" s="16"/>
      <c r="BE121" s="81">
        <f t="shared" si="4"/>
        <v>0</v>
      </c>
      <c r="BF121" s="81">
        <f t="shared" si="5"/>
        <v>0</v>
      </c>
      <c r="BG121" s="81">
        <f t="shared" si="6"/>
        <v>0</v>
      </c>
      <c r="BH121" s="81">
        <f t="shared" si="7"/>
        <v>0</v>
      </c>
      <c r="BI121" s="81">
        <f t="shared" si="8"/>
        <v>0</v>
      </c>
      <c r="BJ121" s="3" t="s">
        <v>10</v>
      </c>
      <c r="BK121" s="16"/>
      <c r="BL121" s="16"/>
      <c r="BM121" s="16"/>
    </row>
    <row r="122" spans="1:65" ht="18" customHeight="1">
      <c r="A122" s="16"/>
      <c r="B122" s="17"/>
      <c r="C122" s="16"/>
      <c r="D122" s="224" t="s">
        <v>111</v>
      </c>
      <c r="E122" s="193"/>
      <c r="F122" s="194"/>
      <c r="G122" s="16"/>
      <c r="H122" s="16"/>
      <c r="I122" s="16"/>
      <c r="J122" s="79">
        <v>0</v>
      </c>
      <c r="K122" s="16"/>
      <c r="L122" s="17"/>
      <c r="M122" s="16"/>
      <c r="N122" s="80" t="s">
        <v>75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3" t="s">
        <v>106</v>
      </c>
      <c r="AZ122" s="16"/>
      <c r="BA122" s="16"/>
      <c r="BB122" s="16"/>
      <c r="BC122" s="16"/>
      <c r="BD122" s="16"/>
      <c r="BE122" s="81">
        <f t="shared" si="4"/>
        <v>0</v>
      </c>
      <c r="BF122" s="81">
        <f t="shared" si="5"/>
        <v>0</v>
      </c>
      <c r="BG122" s="81">
        <f t="shared" si="6"/>
        <v>0</v>
      </c>
      <c r="BH122" s="81">
        <f t="shared" si="7"/>
        <v>0</v>
      </c>
      <c r="BI122" s="81">
        <f t="shared" si="8"/>
        <v>0</v>
      </c>
      <c r="BJ122" s="3" t="s">
        <v>10</v>
      </c>
      <c r="BK122" s="16"/>
      <c r="BL122" s="16"/>
      <c r="BM122" s="16"/>
    </row>
    <row r="123" spans="1:65" ht="18" customHeight="1">
      <c r="A123" s="16"/>
      <c r="B123" s="17"/>
      <c r="C123" s="16"/>
      <c r="D123" s="224" t="s">
        <v>113</v>
      </c>
      <c r="E123" s="193"/>
      <c r="F123" s="194"/>
      <c r="G123" s="16"/>
      <c r="H123" s="16"/>
      <c r="I123" s="16"/>
      <c r="J123" s="79">
        <v>0</v>
      </c>
      <c r="K123" s="16"/>
      <c r="L123" s="17"/>
      <c r="M123" s="16"/>
      <c r="N123" s="80" t="s">
        <v>75</v>
      </c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3" t="s">
        <v>106</v>
      </c>
      <c r="AZ123" s="16"/>
      <c r="BA123" s="16"/>
      <c r="BB123" s="16"/>
      <c r="BC123" s="16"/>
      <c r="BD123" s="16"/>
      <c r="BE123" s="81">
        <f t="shared" si="4"/>
        <v>0</v>
      </c>
      <c r="BF123" s="81">
        <f t="shared" si="5"/>
        <v>0</v>
      </c>
      <c r="BG123" s="81">
        <f t="shared" si="6"/>
        <v>0</v>
      </c>
      <c r="BH123" s="81">
        <f t="shared" si="7"/>
        <v>0</v>
      </c>
      <c r="BI123" s="81">
        <f t="shared" si="8"/>
        <v>0</v>
      </c>
      <c r="BJ123" s="3" t="s">
        <v>10</v>
      </c>
      <c r="BK123" s="16"/>
      <c r="BL123" s="16"/>
      <c r="BM123" s="16"/>
    </row>
    <row r="124" spans="1:65" ht="18" customHeight="1">
      <c r="A124" s="16"/>
      <c r="B124" s="17"/>
      <c r="C124" s="16"/>
      <c r="D124" s="224" t="s">
        <v>115</v>
      </c>
      <c r="E124" s="193"/>
      <c r="F124" s="194"/>
      <c r="G124" s="16"/>
      <c r="H124" s="16"/>
      <c r="I124" s="16"/>
      <c r="J124" s="79">
        <v>0</v>
      </c>
      <c r="K124" s="16"/>
      <c r="L124" s="17"/>
      <c r="M124" s="16"/>
      <c r="N124" s="80" t="s">
        <v>75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3" t="s">
        <v>106</v>
      </c>
      <c r="AZ124" s="16"/>
      <c r="BA124" s="16"/>
      <c r="BB124" s="16"/>
      <c r="BC124" s="16"/>
      <c r="BD124" s="16"/>
      <c r="BE124" s="81">
        <f t="shared" si="4"/>
        <v>0</v>
      </c>
      <c r="BF124" s="81">
        <f t="shared" si="5"/>
        <v>0</v>
      </c>
      <c r="BG124" s="81">
        <f t="shared" si="6"/>
        <v>0</v>
      </c>
      <c r="BH124" s="81">
        <f t="shared" si="7"/>
        <v>0</v>
      </c>
      <c r="BI124" s="81">
        <f t="shared" si="8"/>
        <v>0</v>
      </c>
      <c r="BJ124" s="3" t="s">
        <v>10</v>
      </c>
      <c r="BK124" s="16"/>
      <c r="BL124" s="16"/>
      <c r="BM124" s="16"/>
    </row>
    <row r="125" spans="1:65" ht="18" customHeight="1">
      <c r="A125" s="16"/>
      <c r="B125" s="17"/>
      <c r="C125" s="16"/>
      <c r="D125" s="84" t="s">
        <v>118</v>
      </c>
      <c r="E125" s="16"/>
      <c r="F125" s="16"/>
      <c r="G125" s="16"/>
      <c r="H125" s="16"/>
      <c r="I125" s="16"/>
      <c r="J125" s="79">
        <f>ROUND(J30*T125,2)</f>
        <v>0</v>
      </c>
      <c r="K125" s="16"/>
      <c r="L125" s="17"/>
      <c r="M125" s="16"/>
      <c r="N125" s="80" t="s">
        <v>75</v>
      </c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3" t="s">
        <v>120</v>
      </c>
      <c r="AZ125" s="16"/>
      <c r="BA125" s="16"/>
      <c r="BB125" s="16"/>
      <c r="BC125" s="16"/>
      <c r="BD125" s="16"/>
      <c r="BE125" s="81">
        <f t="shared" si="4"/>
        <v>0</v>
      </c>
      <c r="BF125" s="81">
        <f t="shared" si="5"/>
        <v>0</v>
      </c>
      <c r="BG125" s="81">
        <f t="shared" si="6"/>
        <v>0</v>
      </c>
      <c r="BH125" s="81">
        <f t="shared" si="7"/>
        <v>0</v>
      </c>
      <c r="BI125" s="81">
        <f t="shared" si="8"/>
        <v>0</v>
      </c>
      <c r="BJ125" s="3" t="s">
        <v>10</v>
      </c>
      <c r="BK125" s="16"/>
      <c r="BL125" s="16"/>
      <c r="BM125" s="16"/>
    </row>
    <row r="126" spans="1:65" ht="14.25" customHeight="1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7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</row>
    <row r="127" spans="1:65" ht="29.25" customHeight="1">
      <c r="A127" s="16"/>
      <c r="B127" s="17"/>
      <c r="C127" s="86" t="s">
        <v>122</v>
      </c>
      <c r="D127" s="38"/>
      <c r="E127" s="38"/>
      <c r="F127" s="38"/>
      <c r="G127" s="38"/>
      <c r="H127" s="38"/>
      <c r="I127" s="38"/>
      <c r="J127" s="87">
        <f>ROUND(J96+J119,2)</f>
        <v>0</v>
      </c>
      <c r="K127" s="38"/>
      <c r="L127" s="17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</row>
    <row r="128" spans="1:65" ht="6.75" customHeight="1">
      <c r="A128" s="16"/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17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</row>
    <row r="129" spans="1:65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1:65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1:65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1:65" ht="6.75" customHeight="1">
      <c r="A132" s="16"/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17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</row>
    <row r="133" spans="1:65" ht="24.75" customHeight="1">
      <c r="A133" s="16"/>
      <c r="B133" s="17"/>
      <c r="C133" s="8" t="s">
        <v>143</v>
      </c>
      <c r="D133" s="16"/>
      <c r="E133" s="16"/>
      <c r="F133" s="16"/>
      <c r="G133" s="16"/>
      <c r="H133" s="16"/>
      <c r="I133" s="16"/>
      <c r="J133" s="16"/>
      <c r="K133" s="16"/>
      <c r="L133" s="17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</row>
    <row r="134" spans="1:65" ht="6.75" customHeight="1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7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</row>
    <row r="135" spans="1:65" ht="12" customHeight="1">
      <c r="A135" s="16"/>
      <c r="B135" s="17"/>
      <c r="C135" s="12" t="s">
        <v>29</v>
      </c>
      <c r="D135" s="16"/>
      <c r="E135" s="16"/>
      <c r="F135" s="16"/>
      <c r="G135" s="16"/>
      <c r="H135" s="16"/>
      <c r="I135" s="16"/>
      <c r="J135" s="16"/>
      <c r="K135" s="16"/>
      <c r="L135" s="17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</row>
    <row r="136" spans="1:65" ht="16.5" customHeight="1">
      <c r="A136" s="16"/>
      <c r="B136" s="17"/>
      <c r="C136" s="16"/>
      <c r="D136" s="16"/>
      <c r="E136" s="225" t="str">
        <f>E7</f>
        <v>SPŠ elektrotechnická Hálová, Petržalka</v>
      </c>
      <c r="F136" s="196"/>
      <c r="G136" s="196"/>
      <c r="H136" s="196"/>
      <c r="I136" s="16"/>
      <c r="J136" s="16"/>
      <c r="K136" s="16"/>
      <c r="L136" s="17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</row>
    <row r="137" spans="1:65" ht="12" customHeight="1">
      <c r="A137" s="16"/>
      <c r="B137" s="17"/>
      <c r="C137" s="12" t="s">
        <v>38</v>
      </c>
      <c r="D137" s="16"/>
      <c r="E137" s="16"/>
      <c r="F137" s="16"/>
      <c r="G137" s="16"/>
      <c r="H137" s="16"/>
      <c r="I137" s="16"/>
      <c r="J137" s="16"/>
      <c r="K137" s="16"/>
      <c r="L137" s="17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</row>
    <row r="138" spans="1:65" ht="16.5" customHeight="1">
      <c r="A138" s="16"/>
      <c r="B138" s="17"/>
      <c r="C138" s="16"/>
      <c r="D138" s="16"/>
      <c r="E138" s="221" t="str">
        <f>E9</f>
        <v>03 - Úprava priestorov múzea (učebňa+ sociálne zariadenia)</v>
      </c>
      <c r="F138" s="196"/>
      <c r="G138" s="196"/>
      <c r="H138" s="196"/>
      <c r="I138" s="16"/>
      <c r="J138" s="16"/>
      <c r="K138" s="16"/>
      <c r="L138" s="17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</row>
    <row r="139" spans="1:65" ht="6.75" customHeight="1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7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</row>
    <row r="140" spans="1:65" ht="12" customHeight="1">
      <c r="A140" s="16"/>
      <c r="B140" s="17"/>
      <c r="C140" s="12" t="s">
        <v>47</v>
      </c>
      <c r="D140" s="16"/>
      <c r="E140" s="16"/>
      <c r="F140" s="14" t="str">
        <f>F12</f>
        <v xml:space="preserve"> </v>
      </c>
      <c r="G140" s="16"/>
      <c r="H140" s="16"/>
      <c r="I140" s="12" t="s">
        <v>49</v>
      </c>
      <c r="J140" s="19" t="str">
        <f>IF(J12="","",J12)</f>
        <v/>
      </c>
      <c r="K140" s="16"/>
      <c r="L140" s="17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</row>
    <row r="141" spans="1:65" ht="6.75" customHeight="1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7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</row>
    <row r="142" spans="1:65" ht="15" customHeight="1">
      <c r="A142" s="16"/>
      <c r="B142" s="17"/>
      <c r="C142" s="12" t="s">
        <v>54</v>
      </c>
      <c r="D142" s="16"/>
      <c r="E142" s="16"/>
      <c r="F142" s="14" t="str">
        <f>E15</f>
        <v xml:space="preserve"> </v>
      </c>
      <c r="G142" s="16"/>
      <c r="H142" s="16"/>
      <c r="I142" s="12" t="s">
        <v>63</v>
      </c>
      <c r="J142" s="23" t="str">
        <f>E21</f>
        <v xml:space="preserve"> </v>
      </c>
      <c r="K142" s="16"/>
      <c r="L142" s="17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</row>
    <row r="143" spans="1:65" ht="15" customHeight="1">
      <c r="A143" s="16"/>
      <c r="B143" s="17"/>
      <c r="C143" s="12" t="s">
        <v>61</v>
      </c>
      <c r="D143" s="16"/>
      <c r="E143" s="16"/>
      <c r="F143" s="58" t="str">
        <f>IF(E18="","",E18)</f>
        <v>Vyplň údaj</v>
      </c>
      <c r="G143" s="16"/>
      <c r="H143" s="16"/>
      <c r="I143" s="12" t="s">
        <v>65</v>
      </c>
      <c r="J143" s="23">
        <f>E24</f>
        <v>0</v>
      </c>
      <c r="K143" s="16"/>
      <c r="L143" s="17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</row>
    <row r="144" spans="1:65" ht="9.75" customHeight="1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7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</row>
    <row r="145" spans="1:65" ht="29.25" customHeight="1">
      <c r="A145" s="115"/>
      <c r="B145" s="116"/>
      <c r="C145" s="117" t="s">
        <v>156</v>
      </c>
      <c r="D145" s="118" t="s">
        <v>129</v>
      </c>
      <c r="E145" s="118" t="s">
        <v>124</v>
      </c>
      <c r="F145" s="118" t="s">
        <v>125</v>
      </c>
      <c r="G145" s="118" t="s">
        <v>157</v>
      </c>
      <c r="H145" s="118" t="s">
        <v>158</v>
      </c>
      <c r="I145" s="118" t="s">
        <v>159</v>
      </c>
      <c r="J145" s="119" t="s">
        <v>90</v>
      </c>
      <c r="K145" s="120" t="s">
        <v>160</v>
      </c>
      <c r="L145" s="116"/>
      <c r="M145" s="89" t="s">
        <v>1</v>
      </c>
      <c r="N145" s="90" t="s">
        <v>73</v>
      </c>
      <c r="O145" s="90" t="s">
        <v>161</v>
      </c>
      <c r="P145" s="90" t="s">
        <v>162</v>
      </c>
      <c r="Q145" s="90" t="s">
        <v>163</v>
      </c>
      <c r="R145" s="90" t="s">
        <v>164</v>
      </c>
      <c r="S145" s="90" t="s">
        <v>165</v>
      </c>
      <c r="T145" s="91" t="s">
        <v>166</v>
      </c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</row>
    <row r="146" spans="1:65" ht="22.5" customHeight="1">
      <c r="A146" s="16"/>
      <c r="B146" s="17"/>
      <c r="C146" s="95" t="s">
        <v>67</v>
      </c>
      <c r="D146" s="16"/>
      <c r="E146" s="16"/>
      <c r="F146" s="16"/>
      <c r="G146" s="16"/>
      <c r="H146" s="16"/>
      <c r="I146" s="16"/>
      <c r="J146" s="122">
        <f t="shared" ref="J146:J148" si="9">BK146</f>
        <v>0</v>
      </c>
      <c r="K146" s="16"/>
      <c r="L146" s="17"/>
      <c r="M146" s="92"/>
      <c r="N146" s="24"/>
      <c r="O146" s="24"/>
      <c r="P146" s="124">
        <f>P147+P241+P437</f>
        <v>0</v>
      </c>
      <c r="Q146" s="24"/>
      <c r="R146" s="124">
        <f>R147+R241+R437</f>
        <v>11.073982620000001</v>
      </c>
      <c r="S146" s="24"/>
      <c r="T146" s="126">
        <f>T147+T241+T437</f>
        <v>11.089874</v>
      </c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3" t="s">
        <v>145</v>
      </c>
      <c r="AU146" s="3" t="s">
        <v>92</v>
      </c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27">
        <f>BK147+BK241+BK437</f>
        <v>0</v>
      </c>
      <c r="BL146" s="16"/>
      <c r="BM146" s="16"/>
    </row>
    <row r="147" spans="1:65" ht="25.5" customHeight="1">
      <c r="A147" s="128"/>
      <c r="B147" s="129"/>
      <c r="C147" s="128"/>
      <c r="D147" s="130" t="s">
        <v>145</v>
      </c>
      <c r="E147" s="131" t="s">
        <v>169</v>
      </c>
      <c r="F147" s="131" t="s">
        <v>170</v>
      </c>
      <c r="G147" s="128"/>
      <c r="H147" s="128"/>
      <c r="I147" s="128"/>
      <c r="J147" s="132">
        <f t="shared" si="9"/>
        <v>0</v>
      </c>
      <c r="K147" s="128"/>
      <c r="L147" s="129"/>
      <c r="M147" s="133"/>
      <c r="N147" s="128"/>
      <c r="O147" s="128"/>
      <c r="P147" s="135">
        <f>P148+P151+P179+P239</f>
        <v>0</v>
      </c>
      <c r="Q147" s="128"/>
      <c r="R147" s="135">
        <f>R148+R151+R179+R239</f>
        <v>7.5254149200000011</v>
      </c>
      <c r="S147" s="128"/>
      <c r="T147" s="136">
        <f>T148+T151+T179+T239</f>
        <v>10.452419000000001</v>
      </c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30" t="s">
        <v>153</v>
      </c>
      <c r="AS147" s="128"/>
      <c r="AT147" s="137" t="s">
        <v>145</v>
      </c>
      <c r="AU147" s="137" t="s">
        <v>15</v>
      </c>
      <c r="AV147" s="128"/>
      <c r="AW147" s="128"/>
      <c r="AX147" s="128"/>
      <c r="AY147" s="130" t="s">
        <v>172</v>
      </c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38">
        <f>BK148+BK151+BK179+BK239</f>
        <v>0</v>
      </c>
      <c r="BL147" s="128"/>
      <c r="BM147" s="128"/>
    </row>
    <row r="148" spans="1:65" ht="22.5" customHeight="1">
      <c r="A148" s="128"/>
      <c r="B148" s="129"/>
      <c r="C148" s="128"/>
      <c r="D148" s="130" t="s">
        <v>145</v>
      </c>
      <c r="E148" s="139" t="s">
        <v>187</v>
      </c>
      <c r="F148" s="139" t="s">
        <v>190</v>
      </c>
      <c r="G148" s="128"/>
      <c r="H148" s="128"/>
      <c r="I148" s="128"/>
      <c r="J148" s="140">
        <f t="shared" si="9"/>
        <v>0</v>
      </c>
      <c r="K148" s="128"/>
      <c r="L148" s="129"/>
      <c r="M148" s="133"/>
      <c r="N148" s="128"/>
      <c r="O148" s="128"/>
      <c r="P148" s="135">
        <f>SUM(P149:P150)</f>
        <v>0</v>
      </c>
      <c r="Q148" s="128"/>
      <c r="R148" s="135">
        <f>SUM(R149:R150)</f>
        <v>0.78367999999999993</v>
      </c>
      <c r="S148" s="128"/>
      <c r="T148" s="136">
        <f>SUM(T149:T150)</f>
        <v>0</v>
      </c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30" t="s">
        <v>153</v>
      </c>
      <c r="AS148" s="128"/>
      <c r="AT148" s="137" t="s">
        <v>145</v>
      </c>
      <c r="AU148" s="137" t="s">
        <v>153</v>
      </c>
      <c r="AV148" s="128"/>
      <c r="AW148" s="128"/>
      <c r="AX148" s="128"/>
      <c r="AY148" s="130" t="s">
        <v>172</v>
      </c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38">
        <f>SUM(BK149:BK150)</f>
        <v>0</v>
      </c>
      <c r="BL148" s="128"/>
      <c r="BM148" s="128"/>
    </row>
    <row r="149" spans="1:65" ht="24" customHeight="1">
      <c r="A149" s="16"/>
      <c r="B149" s="17"/>
      <c r="C149" s="141" t="s">
        <v>153</v>
      </c>
      <c r="D149" s="141" t="s">
        <v>175</v>
      </c>
      <c r="E149" s="142" t="s">
        <v>191</v>
      </c>
      <c r="F149" s="143" t="s">
        <v>192</v>
      </c>
      <c r="G149" s="144" t="s">
        <v>193</v>
      </c>
      <c r="H149" s="145">
        <v>8</v>
      </c>
      <c r="I149" s="146"/>
      <c r="J149" s="147">
        <f t="shared" ref="J149:J150" si="10">ROUND(I149*H149,2)</f>
        <v>0</v>
      </c>
      <c r="K149" s="148"/>
      <c r="L149" s="17"/>
      <c r="M149" s="149" t="s">
        <v>1</v>
      </c>
      <c r="N149" s="75" t="s">
        <v>75</v>
      </c>
      <c r="O149" s="16"/>
      <c r="P149" s="150">
        <f t="shared" ref="P149:P150" si="11">O149*H149</f>
        <v>0</v>
      </c>
      <c r="Q149" s="150">
        <v>1.21E-2</v>
      </c>
      <c r="R149" s="150">
        <f t="shared" ref="R149:R150" si="12">Q149*H149</f>
        <v>9.6799999999999997E-2</v>
      </c>
      <c r="S149" s="150">
        <v>0</v>
      </c>
      <c r="T149" s="151">
        <f t="shared" ref="T149:T150" si="13">S149*H149</f>
        <v>0</v>
      </c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52" t="s">
        <v>179</v>
      </c>
      <c r="AS149" s="16"/>
      <c r="AT149" s="152" t="s">
        <v>175</v>
      </c>
      <c r="AU149" s="152" t="s">
        <v>10</v>
      </c>
      <c r="AV149" s="16"/>
      <c r="AW149" s="16"/>
      <c r="AX149" s="16"/>
      <c r="AY149" s="3" t="s">
        <v>172</v>
      </c>
      <c r="AZ149" s="16"/>
      <c r="BA149" s="16"/>
      <c r="BB149" s="16"/>
      <c r="BC149" s="16"/>
      <c r="BD149" s="16"/>
      <c r="BE149" s="81">
        <f t="shared" ref="BE149:BE150" si="14">IF(N149="základná",J149,0)</f>
        <v>0</v>
      </c>
      <c r="BF149" s="81">
        <f t="shared" ref="BF149:BF150" si="15">IF(N149="znížená",J149,0)</f>
        <v>0</v>
      </c>
      <c r="BG149" s="81">
        <f t="shared" ref="BG149:BG150" si="16">IF(N149="zákl. prenesená",J149,0)</f>
        <v>0</v>
      </c>
      <c r="BH149" s="81">
        <f t="shared" ref="BH149:BH150" si="17">IF(N149="zníž. prenesená",J149,0)</f>
        <v>0</v>
      </c>
      <c r="BI149" s="81">
        <f t="shared" ref="BI149:BI150" si="18">IF(N149="nulová",J149,0)</f>
        <v>0</v>
      </c>
      <c r="BJ149" s="3" t="s">
        <v>10</v>
      </c>
      <c r="BK149" s="81">
        <f t="shared" ref="BK149:BK150" si="19">ROUND(I149*H149,2)</f>
        <v>0</v>
      </c>
      <c r="BL149" s="3" t="s">
        <v>179</v>
      </c>
      <c r="BM149" s="152" t="s">
        <v>197</v>
      </c>
    </row>
    <row r="150" spans="1:65" ht="24" customHeight="1">
      <c r="A150" s="16"/>
      <c r="B150" s="17"/>
      <c r="C150" s="141" t="s">
        <v>10</v>
      </c>
      <c r="D150" s="141" t="s">
        <v>175</v>
      </c>
      <c r="E150" s="142" t="s">
        <v>198</v>
      </c>
      <c r="F150" s="143" t="s">
        <v>199</v>
      </c>
      <c r="G150" s="144" t="s">
        <v>193</v>
      </c>
      <c r="H150" s="145">
        <v>6</v>
      </c>
      <c r="I150" s="146"/>
      <c r="J150" s="147">
        <f t="shared" si="10"/>
        <v>0</v>
      </c>
      <c r="K150" s="148"/>
      <c r="L150" s="17"/>
      <c r="M150" s="149" t="s">
        <v>1</v>
      </c>
      <c r="N150" s="75" t="s">
        <v>75</v>
      </c>
      <c r="O150" s="16"/>
      <c r="P150" s="150">
        <f t="shared" si="11"/>
        <v>0</v>
      </c>
      <c r="Q150" s="150">
        <v>0.11448</v>
      </c>
      <c r="R150" s="150">
        <f t="shared" si="12"/>
        <v>0.68687999999999994</v>
      </c>
      <c r="S150" s="150">
        <v>0</v>
      </c>
      <c r="T150" s="151">
        <f t="shared" si="13"/>
        <v>0</v>
      </c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52" t="s">
        <v>179</v>
      </c>
      <c r="AS150" s="16"/>
      <c r="AT150" s="152" t="s">
        <v>175</v>
      </c>
      <c r="AU150" s="152" t="s">
        <v>10</v>
      </c>
      <c r="AV150" s="16"/>
      <c r="AW150" s="16"/>
      <c r="AX150" s="16"/>
      <c r="AY150" s="3" t="s">
        <v>172</v>
      </c>
      <c r="AZ150" s="16"/>
      <c r="BA150" s="16"/>
      <c r="BB150" s="16"/>
      <c r="BC150" s="16"/>
      <c r="BD150" s="16"/>
      <c r="BE150" s="81">
        <f t="shared" si="14"/>
        <v>0</v>
      </c>
      <c r="BF150" s="81">
        <f t="shared" si="15"/>
        <v>0</v>
      </c>
      <c r="BG150" s="81">
        <f t="shared" si="16"/>
        <v>0</v>
      </c>
      <c r="BH150" s="81">
        <f t="shared" si="17"/>
        <v>0</v>
      </c>
      <c r="BI150" s="81">
        <f t="shared" si="18"/>
        <v>0</v>
      </c>
      <c r="BJ150" s="3" t="s">
        <v>10</v>
      </c>
      <c r="BK150" s="81">
        <f t="shared" si="19"/>
        <v>0</v>
      </c>
      <c r="BL150" s="3" t="s">
        <v>179</v>
      </c>
      <c r="BM150" s="152" t="s">
        <v>202</v>
      </c>
    </row>
    <row r="151" spans="1:65" ht="22.5" customHeight="1">
      <c r="A151" s="128"/>
      <c r="B151" s="129"/>
      <c r="C151" s="128"/>
      <c r="D151" s="130" t="s">
        <v>145</v>
      </c>
      <c r="E151" s="139" t="s">
        <v>173</v>
      </c>
      <c r="F151" s="139" t="s">
        <v>174</v>
      </c>
      <c r="G151" s="128"/>
      <c r="H151" s="128"/>
      <c r="I151" s="128"/>
      <c r="J151" s="140">
        <f>BK151</f>
        <v>0</v>
      </c>
      <c r="K151" s="128"/>
      <c r="L151" s="129"/>
      <c r="M151" s="133"/>
      <c r="N151" s="128"/>
      <c r="O151" s="128"/>
      <c r="P151" s="135">
        <f>SUM(P152:P178)</f>
        <v>0</v>
      </c>
      <c r="Q151" s="128"/>
      <c r="R151" s="135">
        <f>SUM(R152:R178)</f>
        <v>6.5695806500000007</v>
      </c>
      <c r="S151" s="128"/>
      <c r="T151" s="136">
        <f>SUM(T152:T178)</f>
        <v>0</v>
      </c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30" t="s">
        <v>153</v>
      </c>
      <c r="AS151" s="128"/>
      <c r="AT151" s="137" t="s">
        <v>145</v>
      </c>
      <c r="AU151" s="137" t="s">
        <v>153</v>
      </c>
      <c r="AV151" s="128"/>
      <c r="AW151" s="128"/>
      <c r="AX151" s="128"/>
      <c r="AY151" s="130" t="s">
        <v>172</v>
      </c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38">
        <f>SUM(BK152:BK178)</f>
        <v>0</v>
      </c>
      <c r="BL151" s="128"/>
      <c r="BM151" s="128"/>
    </row>
    <row r="152" spans="1:65" ht="24" customHeight="1">
      <c r="A152" s="16"/>
      <c r="B152" s="17"/>
      <c r="C152" s="141" t="s">
        <v>187</v>
      </c>
      <c r="D152" s="141" t="s">
        <v>175</v>
      </c>
      <c r="E152" s="142" t="s">
        <v>203</v>
      </c>
      <c r="F152" s="143" t="s">
        <v>204</v>
      </c>
      <c r="G152" s="144" t="s">
        <v>193</v>
      </c>
      <c r="H152" s="145">
        <v>18</v>
      </c>
      <c r="I152" s="146"/>
      <c r="J152" s="147">
        <f>ROUND(I152*H152,2)</f>
        <v>0</v>
      </c>
      <c r="K152" s="148"/>
      <c r="L152" s="17"/>
      <c r="M152" s="149" t="s">
        <v>1</v>
      </c>
      <c r="N152" s="75" t="s">
        <v>75</v>
      </c>
      <c r="O152" s="16"/>
      <c r="P152" s="150">
        <f>O152*H152</f>
        <v>0</v>
      </c>
      <c r="Q152" s="150">
        <v>3.79E-3</v>
      </c>
      <c r="R152" s="150">
        <f>Q152*H152</f>
        <v>6.8220000000000003E-2</v>
      </c>
      <c r="S152" s="150">
        <v>0</v>
      </c>
      <c r="T152" s="151">
        <f>S152*H152</f>
        <v>0</v>
      </c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52" t="s">
        <v>179</v>
      </c>
      <c r="AS152" s="16"/>
      <c r="AT152" s="152" t="s">
        <v>175</v>
      </c>
      <c r="AU152" s="152" t="s">
        <v>10</v>
      </c>
      <c r="AV152" s="16"/>
      <c r="AW152" s="16"/>
      <c r="AX152" s="16"/>
      <c r="AY152" s="3" t="s">
        <v>172</v>
      </c>
      <c r="AZ152" s="16"/>
      <c r="BA152" s="16"/>
      <c r="BB152" s="16"/>
      <c r="BC152" s="16"/>
      <c r="BD152" s="16"/>
      <c r="BE152" s="81">
        <f>IF(N152="základná",J152,0)</f>
        <v>0</v>
      </c>
      <c r="BF152" s="81">
        <f>IF(N152="znížená",J152,0)</f>
        <v>0</v>
      </c>
      <c r="BG152" s="81">
        <f>IF(N152="zákl. prenesená",J152,0)</f>
        <v>0</v>
      </c>
      <c r="BH152" s="81">
        <f>IF(N152="zníž. prenesená",J152,0)</f>
        <v>0</v>
      </c>
      <c r="BI152" s="81">
        <f>IF(N152="nulová",J152,0)</f>
        <v>0</v>
      </c>
      <c r="BJ152" s="3" t="s">
        <v>10</v>
      </c>
      <c r="BK152" s="81">
        <f>ROUND(I152*H152,2)</f>
        <v>0</v>
      </c>
      <c r="BL152" s="3" t="s">
        <v>179</v>
      </c>
      <c r="BM152" s="152" t="s">
        <v>211</v>
      </c>
    </row>
    <row r="153" spans="1:65" ht="14.25" customHeight="1">
      <c r="A153" s="153"/>
      <c r="B153" s="154"/>
      <c r="C153" s="153"/>
      <c r="D153" s="155" t="s">
        <v>181</v>
      </c>
      <c r="E153" s="156" t="s">
        <v>1</v>
      </c>
      <c r="F153" s="157" t="s">
        <v>212</v>
      </c>
      <c r="G153" s="153"/>
      <c r="H153" s="158">
        <v>12</v>
      </c>
      <c r="I153" s="153"/>
      <c r="J153" s="153"/>
      <c r="K153" s="153"/>
      <c r="L153" s="154"/>
      <c r="M153" s="159"/>
      <c r="N153" s="153"/>
      <c r="O153" s="153"/>
      <c r="P153" s="153"/>
      <c r="Q153" s="153"/>
      <c r="R153" s="153"/>
      <c r="S153" s="153"/>
      <c r="T153" s="160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6" t="s">
        <v>181</v>
      </c>
      <c r="AU153" s="156" t="s">
        <v>10</v>
      </c>
      <c r="AV153" s="153" t="s">
        <v>10</v>
      </c>
      <c r="AW153" s="153" t="s">
        <v>64</v>
      </c>
      <c r="AX153" s="153" t="s">
        <v>15</v>
      </c>
      <c r="AY153" s="156" t="s">
        <v>172</v>
      </c>
      <c r="AZ153" s="153"/>
      <c r="BA153" s="153"/>
      <c r="BB153" s="153"/>
      <c r="BC153" s="153"/>
      <c r="BD153" s="153"/>
      <c r="BE153" s="153"/>
      <c r="BF153" s="153"/>
      <c r="BG153" s="153"/>
      <c r="BH153" s="153"/>
      <c r="BI153" s="153"/>
      <c r="BJ153" s="153"/>
      <c r="BK153" s="153"/>
      <c r="BL153" s="153"/>
      <c r="BM153" s="153"/>
    </row>
    <row r="154" spans="1:65" ht="14.25" customHeight="1">
      <c r="A154" s="153"/>
      <c r="B154" s="154"/>
      <c r="C154" s="153"/>
      <c r="D154" s="155" t="s">
        <v>181</v>
      </c>
      <c r="E154" s="156" t="s">
        <v>1</v>
      </c>
      <c r="F154" s="157" t="s">
        <v>213</v>
      </c>
      <c r="G154" s="153"/>
      <c r="H154" s="158">
        <v>6</v>
      </c>
      <c r="I154" s="153"/>
      <c r="J154" s="153"/>
      <c r="K154" s="153"/>
      <c r="L154" s="154"/>
      <c r="M154" s="159"/>
      <c r="N154" s="153"/>
      <c r="O154" s="153"/>
      <c r="P154" s="153"/>
      <c r="Q154" s="153"/>
      <c r="R154" s="153"/>
      <c r="S154" s="153"/>
      <c r="T154" s="160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6" t="s">
        <v>181</v>
      </c>
      <c r="AU154" s="156" t="s">
        <v>10</v>
      </c>
      <c r="AV154" s="153" t="s">
        <v>10</v>
      </c>
      <c r="AW154" s="153" t="s">
        <v>64</v>
      </c>
      <c r="AX154" s="153" t="s">
        <v>15</v>
      </c>
      <c r="AY154" s="156" t="s">
        <v>172</v>
      </c>
      <c r="AZ154" s="153"/>
      <c r="BA154" s="153"/>
      <c r="BB154" s="153"/>
      <c r="BC154" s="153"/>
      <c r="BD154" s="153"/>
      <c r="BE154" s="153"/>
      <c r="BF154" s="153"/>
      <c r="BG154" s="153"/>
      <c r="BH154" s="153"/>
      <c r="BI154" s="153"/>
      <c r="BJ154" s="153"/>
      <c r="BK154" s="153"/>
      <c r="BL154" s="153"/>
      <c r="BM154" s="153"/>
    </row>
    <row r="155" spans="1:65" ht="14.25" customHeight="1">
      <c r="A155" s="161"/>
      <c r="B155" s="162"/>
      <c r="C155" s="161"/>
      <c r="D155" s="155" t="s">
        <v>181</v>
      </c>
      <c r="E155" s="163" t="s">
        <v>1</v>
      </c>
      <c r="F155" s="164" t="s">
        <v>196</v>
      </c>
      <c r="G155" s="161"/>
      <c r="H155" s="165">
        <v>18</v>
      </c>
      <c r="I155" s="161"/>
      <c r="J155" s="161"/>
      <c r="K155" s="161"/>
      <c r="L155" s="162"/>
      <c r="M155" s="166"/>
      <c r="N155" s="161"/>
      <c r="O155" s="161"/>
      <c r="P155" s="161"/>
      <c r="Q155" s="161"/>
      <c r="R155" s="161"/>
      <c r="S155" s="161"/>
      <c r="T155" s="167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3" t="s">
        <v>181</v>
      </c>
      <c r="AU155" s="163" t="s">
        <v>10</v>
      </c>
      <c r="AV155" s="161" t="s">
        <v>179</v>
      </c>
      <c r="AW155" s="161" t="s">
        <v>64</v>
      </c>
      <c r="AX155" s="161" t="s">
        <v>153</v>
      </c>
      <c r="AY155" s="163" t="s">
        <v>172</v>
      </c>
      <c r="AZ155" s="161"/>
      <c r="BA155" s="161"/>
      <c r="BB155" s="161"/>
      <c r="BC155" s="161"/>
      <c r="BD155" s="161"/>
      <c r="BE155" s="161"/>
      <c r="BF155" s="161"/>
      <c r="BG155" s="161"/>
      <c r="BH155" s="161"/>
      <c r="BI155" s="161"/>
      <c r="BJ155" s="161"/>
      <c r="BK155" s="161"/>
      <c r="BL155" s="161"/>
      <c r="BM155" s="161"/>
    </row>
    <row r="156" spans="1:65" ht="36" customHeight="1">
      <c r="A156" s="16"/>
      <c r="B156" s="17"/>
      <c r="C156" s="141" t="s">
        <v>179</v>
      </c>
      <c r="D156" s="141" t="s">
        <v>175</v>
      </c>
      <c r="E156" s="142" t="s">
        <v>217</v>
      </c>
      <c r="F156" s="143" t="s">
        <v>218</v>
      </c>
      <c r="G156" s="144" t="s">
        <v>178</v>
      </c>
      <c r="H156" s="145">
        <v>87.070999999999998</v>
      </c>
      <c r="I156" s="146"/>
      <c r="J156" s="147">
        <f>ROUND(I156*H156,2)</f>
        <v>0</v>
      </c>
      <c r="K156" s="148"/>
      <c r="L156" s="17"/>
      <c r="M156" s="149" t="s">
        <v>1</v>
      </c>
      <c r="N156" s="75" t="s">
        <v>75</v>
      </c>
      <c r="O156" s="16"/>
      <c r="P156" s="150">
        <f>O156*H156</f>
        <v>0</v>
      </c>
      <c r="Q156" s="150">
        <v>4.1700000000000001E-3</v>
      </c>
      <c r="R156" s="150">
        <f>Q156*H156</f>
        <v>0.36308606999999998</v>
      </c>
      <c r="S156" s="150">
        <v>0</v>
      </c>
      <c r="T156" s="151">
        <f>S156*H156</f>
        <v>0</v>
      </c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52" t="s">
        <v>179</v>
      </c>
      <c r="AS156" s="16"/>
      <c r="AT156" s="152" t="s">
        <v>175</v>
      </c>
      <c r="AU156" s="152" t="s">
        <v>10</v>
      </c>
      <c r="AV156" s="16"/>
      <c r="AW156" s="16"/>
      <c r="AX156" s="16"/>
      <c r="AY156" s="3" t="s">
        <v>172</v>
      </c>
      <c r="AZ156" s="16"/>
      <c r="BA156" s="16"/>
      <c r="BB156" s="16"/>
      <c r="BC156" s="16"/>
      <c r="BD156" s="16"/>
      <c r="BE156" s="81">
        <f>IF(N156="základná",J156,0)</f>
        <v>0</v>
      </c>
      <c r="BF156" s="81">
        <f>IF(N156="znížená",J156,0)</f>
        <v>0</v>
      </c>
      <c r="BG156" s="81">
        <f>IF(N156="zákl. prenesená",J156,0)</f>
        <v>0</v>
      </c>
      <c r="BH156" s="81">
        <f>IF(N156="zníž. prenesená",J156,0)</f>
        <v>0</v>
      </c>
      <c r="BI156" s="81">
        <f>IF(N156="nulová",J156,0)</f>
        <v>0</v>
      </c>
      <c r="BJ156" s="3" t="s">
        <v>10</v>
      </c>
      <c r="BK156" s="81">
        <f>ROUND(I156*H156,2)</f>
        <v>0</v>
      </c>
      <c r="BL156" s="3" t="s">
        <v>179</v>
      </c>
      <c r="BM156" s="152" t="s">
        <v>228</v>
      </c>
    </row>
    <row r="157" spans="1:65" ht="14.25" customHeight="1">
      <c r="A157" s="153"/>
      <c r="B157" s="154"/>
      <c r="C157" s="153"/>
      <c r="D157" s="155" t="s">
        <v>181</v>
      </c>
      <c r="E157" s="156" t="s">
        <v>1</v>
      </c>
      <c r="F157" s="157" t="s">
        <v>25</v>
      </c>
      <c r="G157" s="153"/>
      <c r="H157" s="158">
        <v>87.070999999999998</v>
      </c>
      <c r="I157" s="153"/>
      <c r="J157" s="153"/>
      <c r="K157" s="153"/>
      <c r="L157" s="154"/>
      <c r="M157" s="159"/>
      <c r="N157" s="153"/>
      <c r="O157" s="153"/>
      <c r="P157" s="153"/>
      <c r="Q157" s="153"/>
      <c r="R157" s="153"/>
      <c r="S157" s="153"/>
      <c r="T157" s="160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6" t="s">
        <v>181</v>
      </c>
      <c r="AU157" s="156" t="s">
        <v>10</v>
      </c>
      <c r="AV157" s="153" t="s">
        <v>10</v>
      </c>
      <c r="AW157" s="153" t="s">
        <v>64</v>
      </c>
      <c r="AX157" s="153" t="s">
        <v>153</v>
      </c>
      <c r="AY157" s="156" t="s">
        <v>172</v>
      </c>
      <c r="AZ157" s="153"/>
      <c r="BA157" s="153"/>
      <c r="BB157" s="153"/>
      <c r="BC157" s="153"/>
      <c r="BD157" s="153"/>
      <c r="BE157" s="153"/>
      <c r="BF157" s="153"/>
      <c r="BG157" s="153"/>
      <c r="BH157" s="153"/>
      <c r="BI157" s="153"/>
      <c r="BJ157" s="153"/>
      <c r="BK157" s="153"/>
      <c r="BL157" s="153"/>
      <c r="BM157" s="153"/>
    </row>
    <row r="158" spans="1:65" ht="24" customHeight="1">
      <c r="A158" s="16"/>
      <c r="B158" s="17"/>
      <c r="C158" s="141" t="s">
        <v>207</v>
      </c>
      <c r="D158" s="141" t="s">
        <v>175</v>
      </c>
      <c r="E158" s="142" t="s">
        <v>229</v>
      </c>
      <c r="F158" s="143" t="s">
        <v>230</v>
      </c>
      <c r="G158" s="144" t="s">
        <v>178</v>
      </c>
      <c r="H158" s="145">
        <v>87.070999999999998</v>
      </c>
      <c r="I158" s="146"/>
      <c r="J158" s="147">
        <f>ROUND(I158*H158,2)</f>
        <v>0</v>
      </c>
      <c r="K158" s="148"/>
      <c r="L158" s="17"/>
      <c r="M158" s="149" t="s">
        <v>1</v>
      </c>
      <c r="N158" s="75" t="s">
        <v>75</v>
      </c>
      <c r="O158" s="16"/>
      <c r="P158" s="150">
        <f>O158*H158</f>
        <v>0</v>
      </c>
      <c r="Q158" s="150">
        <v>2.3000000000000001E-4</v>
      </c>
      <c r="R158" s="150">
        <f>Q158*H158</f>
        <v>2.0026329999999998E-2</v>
      </c>
      <c r="S158" s="150">
        <v>0</v>
      </c>
      <c r="T158" s="151">
        <f>S158*H158</f>
        <v>0</v>
      </c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52" t="s">
        <v>179</v>
      </c>
      <c r="AS158" s="16"/>
      <c r="AT158" s="152" t="s">
        <v>175</v>
      </c>
      <c r="AU158" s="152" t="s">
        <v>10</v>
      </c>
      <c r="AV158" s="16"/>
      <c r="AW158" s="16"/>
      <c r="AX158" s="16"/>
      <c r="AY158" s="3" t="s">
        <v>172</v>
      </c>
      <c r="AZ158" s="16"/>
      <c r="BA158" s="16"/>
      <c r="BB158" s="16"/>
      <c r="BC158" s="16"/>
      <c r="BD158" s="16"/>
      <c r="BE158" s="81">
        <f>IF(N158="základná",J158,0)</f>
        <v>0</v>
      </c>
      <c r="BF158" s="81">
        <f>IF(N158="znížená",J158,0)</f>
        <v>0</v>
      </c>
      <c r="BG158" s="81">
        <f>IF(N158="zákl. prenesená",J158,0)</f>
        <v>0</v>
      </c>
      <c r="BH158" s="81">
        <f>IF(N158="zníž. prenesená",J158,0)</f>
        <v>0</v>
      </c>
      <c r="BI158" s="81">
        <f>IF(N158="nulová",J158,0)</f>
        <v>0</v>
      </c>
      <c r="BJ158" s="3" t="s">
        <v>10</v>
      </c>
      <c r="BK158" s="81">
        <f>ROUND(I158*H158,2)</f>
        <v>0</v>
      </c>
      <c r="BL158" s="3" t="s">
        <v>179</v>
      </c>
      <c r="BM158" s="152" t="s">
        <v>236</v>
      </c>
    </row>
    <row r="159" spans="1:65" ht="14.25" customHeight="1">
      <c r="A159" s="153"/>
      <c r="B159" s="154"/>
      <c r="C159" s="153"/>
      <c r="D159" s="155" t="s">
        <v>181</v>
      </c>
      <c r="E159" s="156" t="s">
        <v>1</v>
      </c>
      <c r="F159" s="157" t="s">
        <v>25</v>
      </c>
      <c r="G159" s="153"/>
      <c r="H159" s="158">
        <v>87.070999999999998</v>
      </c>
      <c r="I159" s="153"/>
      <c r="J159" s="153"/>
      <c r="K159" s="153"/>
      <c r="L159" s="154"/>
      <c r="M159" s="159"/>
      <c r="N159" s="153"/>
      <c r="O159" s="153"/>
      <c r="P159" s="153"/>
      <c r="Q159" s="153"/>
      <c r="R159" s="153"/>
      <c r="S159" s="153"/>
      <c r="T159" s="160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6" t="s">
        <v>181</v>
      </c>
      <c r="AU159" s="156" t="s">
        <v>10</v>
      </c>
      <c r="AV159" s="153" t="s">
        <v>10</v>
      </c>
      <c r="AW159" s="153" t="s">
        <v>64</v>
      </c>
      <c r="AX159" s="153" t="s">
        <v>153</v>
      </c>
      <c r="AY159" s="156" t="s">
        <v>172</v>
      </c>
      <c r="AZ159" s="153"/>
      <c r="BA159" s="153"/>
      <c r="BB159" s="153"/>
      <c r="BC159" s="153"/>
      <c r="BD159" s="153"/>
      <c r="BE159" s="153"/>
      <c r="BF159" s="153"/>
      <c r="BG159" s="153"/>
      <c r="BH159" s="153"/>
      <c r="BI159" s="153"/>
      <c r="BJ159" s="153"/>
      <c r="BK159" s="153"/>
      <c r="BL159" s="153"/>
      <c r="BM159" s="153"/>
    </row>
    <row r="160" spans="1:65" ht="24" customHeight="1">
      <c r="A160" s="16"/>
      <c r="B160" s="17"/>
      <c r="C160" s="141" t="s">
        <v>173</v>
      </c>
      <c r="D160" s="141" t="s">
        <v>175</v>
      </c>
      <c r="E160" s="142" t="s">
        <v>240</v>
      </c>
      <c r="F160" s="143" t="s">
        <v>241</v>
      </c>
      <c r="G160" s="144" t="s">
        <v>178</v>
      </c>
      <c r="H160" s="145">
        <v>87.070999999999998</v>
      </c>
      <c r="I160" s="146"/>
      <c r="J160" s="147">
        <f>ROUND(I160*H160,2)</f>
        <v>0</v>
      </c>
      <c r="K160" s="148"/>
      <c r="L160" s="17"/>
      <c r="M160" s="149" t="s">
        <v>1</v>
      </c>
      <c r="N160" s="75" t="s">
        <v>75</v>
      </c>
      <c r="O160" s="16"/>
      <c r="P160" s="150">
        <f>O160*H160</f>
        <v>0</v>
      </c>
      <c r="Q160" s="150">
        <v>4.9500000000000004E-3</v>
      </c>
      <c r="R160" s="150">
        <f>Q160*H160</f>
        <v>0.43100145000000001</v>
      </c>
      <c r="S160" s="150">
        <v>0</v>
      </c>
      <c r="T160" s="151">
        <f>S160*H160</f>
        <v>0</v>
      </c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52" t="s">
        <v>179</v>
      </c>
      <c r="AS160" s="16"/>
      <c r="AT160" s="152" t="s">
        <v>175</v>
      </c>
      <c r="AU160" s="152" t="s">
        <v>10</v>
      </c>
      <c r="AV160" s="16"/>
      <c r="AW160" s="16"/>
      <c r="AX160" s="16"/>
      <c r="AY160" s="3" t="s">
        <v>172</v>
      </c>
      <c r="AZ160" s="16"/>
      <c r="BA160" s="16"/>
      <c r="BB160" s="16"/>
      <c r="BC160" s="16"/>
      <c r="BD160" s="16"/>
      <c r="BE160" s="81">
        <f>IF(N160="základná",J160,0)</f>
        <v>0</v>
      </c>
      <c r="BF160" s="81">
        <f>IF(N160="znížená",J160,0)</f>
        <v>0</v>
      </c>
      <c r="BG160" s="81">
        <f>IF(N160="zákl. prenesená",J160,0)</f>
        <v>0</v>
      </c>
      <c r="BH160" s="81">
        <f>IF(N160="zníž. prenesená",J160,0)</f>
        <v>0</v>
      </c>
      <c r="BI160" s="81">
        <f>IF(N160="nulová",J160,0)</f>
        <v>0</v>
      </c>
      <c r="BJ160" s="3" t="s">
        <v>10</v>
      </c>
      <c r="BK160" s="81">
        <f>ROUND(I160*H160,2)</f>
        <v>0</v>
      </c>
      <c r="BL160" s="3" t="s">
        <v>179</v>
      </c>
      <c r="BM160" s="152" t="s">
        <v>246</v>
      </c>
    </row>
    <row r="161" spans="1:65" ht="14.25" customHeight="1">
      <c r="A161" s="153"/>
      <c r="B161" s="154"/>
      <c r="C161" s="153"/>
      <c r="D161" s="155" t="s">
        <v>181</v>
      </c>
      <c r="E161" s="156" t="s">
        <v>1</v>
      </c>
      <c r="F161" s="157" t="s">
        <v>25</v>
      </c>
      <c r="G161" s="153"/>
      <c r="H161" s="158">
        <v>87.070999999999998</v>
      </c>
      <c r="I161" s="153"/>
      <c r="J161" s="153"/>
      <c r="K161" s="153"/>
      <c r="L161" s="154"/>
      <c r="M161" s="159"/>
      <c r="N161" s="153"/>
      <c r="O161" s="153"/>
      <c r="P161" s="153"/>
      <c r="Q161" s="153"/>
      <c r="R161" s="153"/>
      <c r="S161" s="153"/>
      <c r="T161" s="160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6" t="s">
        <v>181</v>
      </c>
      <c r="AU161" s="156" t="s">
        <v>10</v>
      </c>
      <c r="AV161" s="153" t="s">
        <v>10</v>
      </c>
      <c r="AW161" s="153" t="s">
        <v>64</v>
      </c>
      <c r="AX161" s="153" t="s">
        <v>153</v>
      </c>
      <c r="AY161" s="156" t="s">
        <v>172</v>
      </c>
      <c r="AZ161" s="153"/>
      <c r="BA161" s="153"/>
      <c r="BB161" s="153"/>
      <c r="BC161" s="153"/>
      <c r="BD161" s="153"/>
      <c r="BE161" s="153"/>
      <c r="BF161" s="153"/>
      <c r="BG161" s="153"/>
      <c r="BH161" s="153"/>
      <c r="BI161" s="153"/>
      <c r="BJ161" s="153"/>
      <c r="BK161" s="153"/>
      <c r="BL161" s="153"/>
      <c r="BM161" s="153"/>
    </row>
    <row r="162" spans="1:65" ht="24" customHeight="1">
      <c r="A162" s="16"/>
      <c r="B162" s="17"/>
      <c r="C162" s="141" t="s">
        <v>220</v>
      </c>
      <c r="D162" s="141" t="s">
        <v>175</v>
      </c>
      <c r="E162" s="142" t="s">
        <v>249</v>
      </c>
      <c r="F162" s="143" t="s">
        <v>250</v>
      </c>
      <c r="G162" s="144" t="s">
        <v>193</v>
      </c>
      <c r="H162" s="145">
        <v>6</v>
      </c>
      <c r="I162" s="146"/>
      <c r="J162" s="147">
        <f t="shared" ref="J162:J163" si="20">ROUND(I162*H162,2)</f>
        <v>0</v>
      </c>
      <c r="K162" s="148"/>
      <c r="L162" s="17"/>
      <c r="M162" s="149" t="s">
        <v>1</v>
      </c>
      <c r="N162" s="75" t="s">
        <v>75</v>
      </c>
      <c r="O162" s="16"/>
      <c r="P162" s="150">
        <f t="shared" ref="P162:P163" si="21">O162*H162</f>
        <v>0</v>
      </c>
      <c r="Q162" s="150">
        <v>3.0400000000000002E-3</v>
      </c>
      <c r="R162" s="150">
        <f t="shared" ref="R162:R163" si="22">Q162*H162</f>
        <v>1.8239999999999999E-2</v>
      </c>
      <c r="S162" s="150">
        <v>0</v>
      </c>
      <c r="T162" s="151">
        <f t="shared" ref="T162:T163" si="23">S162*H162</f>
        <v>0</v>
      </c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52" t="s">
        <v>179</v>
      </c>
      <c r="AS162" s="16"/>
      <c r="AT162" s="152" t="s">
        <v>175</v>
      </c>
      <c r="AU162" s="152" t="s">
        <v>10</v>
      </c>
      <c r="AV162" s="16"/>
      <c r="AW162" s="16"/>
      <c r="AX162" s="16"/>
      <c r="AY162" s="3" t="s">
        <v>172</v>
      </c>
      <c r="AZ162" s="16"/>
      <c r="BA162" s="16"/>
      <c r="BB162" s="16"/>
      <c r="BC162" s="16"/>
      <c r="BD162" s="16"/>
      <c r="BE162" s="81">
        <f t="shared" ref="BE162:BE163" si="24">IF(N162="základná",J162,0)</f>
        <v>0</v>
      </c>
      <c r="BF162" s="81">
        <f t="shared" ref="BF162:BF163" si="25">IF(N162="znížená",J162,0)</f>
        <v>0</v>
      </c>
      <c r="BG162" s="81">
        <f t="shared" ref="BG162:BG163" si="26">IF(N162="zákl. prenesená",J162,0)</f>
        <v>0</v>
      </c>
      <c r="BH162" s="81">
        <f t="shared" ref="BH162:BH163" si="27">IF(N162="zníž. prenesená",J162,0)</f>
        <v>0</v>
      </c>
      <c r="BI162" s="81">
        <f t="shared" ref="BI162:BI163" si="28">IF(N162="nulová",J162,0)</f>
        <v>0</v>
      </c>
      <c r="BJ162" s="3" t="s">
        <v>10</v>
      </c>
      <c r="BK162" s="81">
        <f t="shared" ref="BK162:BK163" si="29">ROUND(I162*H162,2)</f>
        <v>0</v>
      </c>
      <c r="BL162" s="3" t="s">
        <v>179</v>
      </c>
      <c r="BM162" s="152" t="s">
        <v>256</v>
      </c>
    </row>
    <row r="163" spans="1:65" ht="24" customHeight="1">
      <c r="A163" s="16"/>
      <c r="B163" s="17"/>
      <c r="C163" s="141" t="s">
        <v>225</v>
      </c>
      <c r="D163" s="141" t="s">
        <v>175</v>
      </c>
      <c r="E163" s="142" t="s">
        <v>257</v>
      </c>
      <c r="F163" s="143" t="s">
        <v>258</v>
      </c>
      <c r="G163" s="144" t="s">
        <v>178</v>
      </c>
      <c r="H163" s="145">
        <v>2.9</v>
      </c>
      <c r="I163" s="146"/>
      <c r="J163" s="147">
        <f t="shared" si="20"/>
        <v>0</v>
      </c>
      <c r="K163" s="148"/>
      <c r="L163" s="17"/>
      <c r="M163" s="149" t="s">
        <v>1</v>
      </c>
      <c r="N163" s="75" t="s">
        <v>75</v>
      </c>
      <c r="O163" s="16"/>
      <c r="P163" s="150">
        <f t="shared" si="21"/>
        <v>0</v>
      </c>
      <c r="Q163" s="150">
        <v>7.5520000000000004E-2</v>
      </c>
      <c r="R163" s="150">
        <f t="shared" si="22"/>
        <v>0.21900800000000001</v>
      </c>
      <c r="S163" s="150">
        <v>0</v>
      </c>
      <c r="T163" s="151">
        <f t="shared" si="23"/>
        <v>0</v>
      </c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52" t="s">
        <v>179</v>
      </c>
      <c r="AS163" s="16"/>
      <c r="AT163" s="152" t="s">
        <v>175</v>
      </c>
      <c r="AU163" s="152" t="s">
        <v>10</v>
      </c>
      <c r="AV163" s="16"/>
      <c r="AW163" s="16"/>
      <c r="AX163" s="16"/>
      <c r="AY163" s="3" t="s">
        <v>172</v>
      </c>
      <c r="AZ163" s="16"/>
      <c r="BA163" s="16"/>
      <c r="BB163" s="16"/>
      <c r="BC163" s="16"/>
      <c r="BD163" s="16"/>
      <c r="BE163" s="81">
        <f t="shared" si="24"/>
        <v>0</v>
      </c>
      <c r="BF163" s="81">
        <f t="shared" si="25"/>
        <v>0</v>
      </c>
      <c r="BG163" s="81">
        <f t="shared" si="26"/>
        <v>0</v>
      </c>
      <c r="BH163" s="81">
        <f t="shared" si="27"/>
        <v>0</v>
      </c>
      <c r="BI163" s="81">
        <f t="shared" si="28"/>
        <v>0</v>
      </c>
      <c r="BJ163" s="3" t="s">
        <v>10</v>
      </c>
      <c r="BK163" s="81">
        <f t="shared" si="29"/>
        <v>0</v>
      </c>
      <c r="BL163" s="3" t="s">
        <v>179</v>
      </c>
      <c r="BM163" s="152" t="s">
        <v>262</v>
      </c>
    </row>
    <row r="164" spans="1:65" ht="14.25" customHeight="1">
      <c r="A164" s="153"/>
      <c r="B164" s="154"/>
      <c r="C164" s="153"/>
      <c r="D164" s="155" t="s">
        <v>181</v>
      </c>
      <c r="E164" s="156" t="s">
        <v>1</v>
      </c>
      <c r="F164" s="157" t="s">
        <v>263</v>
      </c>
      <c r="G164" s="153"/>
      <c r="H164" s="158">
        <v>2.9</v>
      </c>
      <c r="I164" s="153"/>
      <c r="J164" s="153"/>
      <c r="K164" s="153"/>
      <c r="L164" s="154"/>
      <c r="M164" s="159"/>
      <c r="N164" s="153"/>
      <c r="O164" s="153"/>
      <c r="P164" s="153"/>
      <c r="Q164" s="153"/>
      <c r="R164" s="153"/>
      <c r="S164" s="153"/>
      <c r="T164" s="160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6" t="s">
        <v>181</v>
      </c>
      <c r="AU164" s="156" t="s">
        <v>10</v>
      </c>
      <c r="AV164" s="153" t="s">
        <v>10</v>
      </c>
      <c r="AW164" s="153" t="s">
        <v>64</v>
      </c>
      <c r="AX164" s="153" t="s">
        <v>153</v>
      </c>
      <c r="AY164" s="156" t="s">
        <v>172</v>
      </c>
      <c r="AZ164" s="153"/>
      <c r="BA164" s="153"/>
      <c r="BB164" s="153"/>
      <c r="BC164" s="153"/>
      <c r="BD164" s="153"/>
      <c r="BE164" s="153"/>
      <c r="BF164" s="153"/>
      <c r="BG164" s="153"/>
      <c r="BH164" s="153"/>
      <c r="BI164" s="153"/>
      <c r="BJ164" s="153"/>
      <c r="BK164" s="153"/>
      <c r="BL164" s="153"/>
      <c r="BM164" s="153"/>
    </row>
    <row r="165" spans="1:65" ht="24" customHeight="1">
      <c r="A165" s="16"/>
      <c r="B165" s="17"/>
      <c r="C165" s="141" t="s">
        <v>17</v>
      </c>
      <c r="D165" s="141" t="s">
        <v>175</v>
      </c>
      <c r="E165" s="142" t="s">
        <v>265</v>
      </c>
      <c r="F165" s="143" t="s">
        <v>266</v>
      </c>
      <c r="G165" s="144" t="s">
        <v>178</v>
      </c>
      <c r="H165" s="145">
        <v>153.048</v>
      </c>
      <c r="I165" s="146"/>
      <c r="J165" s="147">
        <f>ROUND(I165*H165,2)</f>
        <v>0</v>
      </c>
      <c r="K165" s="148"/>
      <c r="L165" s="17"/>
      <c r="M165" s="149" t="s">
        <v>1</v>
      </c>
      <c r="N165" s="75" t="s">
        <v>75</v>
      </c>
      <c r="O165" s="16"/>
      <c r="P165" s="150">
        <f>O165*H165</f>
        <v>0</v>
      </c>
      <c r="Q165" s="150">
        <v>3.98E-3</v>
      </c>
      <c r="R165" s="150">
        <f>Q165*H165</f>
        <v>0.60913103999999996</v>
      </c>
      <c r="S165" s="150">
        <v>0</v>
      </c>
      <c r="T165" s="151">
        <f>S165*H165</f>
        <v>0</v>
      </c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52" t="s">
        <v>179</v>
      </c>
      <c r="AS165" s="16"/>
      <c r="AT165" s="152" t="s">
        <v>175</v>
      </c>
      <c r="AU165" s="152" t="s">
        <v>10</v>
      </c>
      <c r="AV165" s="16"/>
      <c r="AW165" s="16"/>
      <c r="AX165" s="16"/>
      <c r="AY165" s="3" t="s">
        <v>172</v>
      </c>
      <c r="AZ165" s="16"/>
      <c r="BA165" s="16"/>
      <c r="BB165" s="16"/>
      <c r="BC165" s="16"/>
      <c r="BD165" s="16"/>
      <c r="BE165" s="81">
        <f>IF(N165="základná",J165,0)</f>
        <v>0</v>
      </c>
      <c r="BF165" s="81">
        <f>IF(N165="znížená",J165,0)</f>
        <v>0</v>
      </c>
      <c r="BG165" s="81">
        <f>IF(N165="zákl. prenesená",J165,0)</f>
        <v>0</v>
      </c>
      <c r="BH165" s="81">
        <f>IF(N165="zníž. prenesená",J165,0)</f>
        <v>0</v>
      </c>
      <c r="BI165" s="81">
        <f>IF(N165="nulová",J165,0)</f>
        <v>0</v>
      </c>
      <c r="BJ165" s="3" t="s">
        <v>10</v>
      </c>
      <c r="BK165" s="81">
        <f>ROUND(I165*H165,2)</f>
        <v>0</v>
      </c>
      <c r="BL165" s="3" t="s">
        <v>179</v>
      </c>
      <c r="BM165" s="152" t="s">
        <v>270</v>
      </c>
    </row>
    <row r="166" spans="1:65" ht="14.25" customHeight="1">
      <c r="A166" s="153"/>
      <c r="B166" s="154"/>
      <c r="C166" s="153"/>
      <c r="D166" s="155" t="s">
        <v>181</v>
      </c>
      <c r="E166" s="156" t="s">
        <v>1</v>
      </c>
      <c r="F166" s="157" t="s">
        <v>18</v>
      </c>
      <c r="G166" s="153"/>
      <c r="H166" s="158">
        <v>153.048</v>
      </c>
      <c r="I166" s="153"/>
      <c r="J166" s="153"/>
      <c r="K166" s="153"/>
      <c r="L166" s="154"/>
      <c r="M166" s="159"/>
      <c r="N166" s="153"/>
      <c r="O166" s="153"/>
      <c r="P166" s="153"/>
      <c r="Q166" s="153"/>
      <c r="R166" s="153"/>
      <c r="S166" s="153"/>
      <c r="T166" s="160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6" t="s">
        <v>181</v>
      </c>
      <c r="AU166" s="156" t="s">
        <v>10</v>
      </c>
      <c r="AV166" s="153" t="s">
        <v>10</v>
      </c>
      <c r="AW166" s="153" t="s">
        <v>64</v>
      </c>
      <c r="AX166" s="153" t="s">
        <v>153</v>
      </c>
      <c r="AY166" s="156" t="s">
        <v>172</v>
      </c>
      <c r="AZ166" s="153"/>
      <c r="BA166" s="153"/>
      <c r="BB166" s="153"/>
      <c r="BC166" s="153"/>
      <c r="BD166" s="153"/>
      <c r="BE166" s="153"/>
      <c r="BF166" s="153"/>
      <c r="BG166" s="153"/>
      <c r="BH166" s="153"/>
      <c r="BI166" s="153"/>
      <c r="BJ166" s="153"/>
      <c r="BK166" s="153"/>
      <c r="BL166" s="153"/>
      <c r="BM166" s="153"/>
    </row>
    <row r="167" spans="1:65" ht="24" customHeight="1">
      <c r="A167" s="16"/>
      <c r="B167" s="17"/>
      <c r="C167" s="141" t="s">
        <v>237</v>
      </c>
      <c r="D167" s="141" t="s">
        <v>175</v>
      </c>
      <c r="E167" s="142" t="s">
        <v>274</v>
      </c>
      <c r="F167" s="143" t="s">
        <v>275</v>
      </c>
      <c r="G167" s="144" t="s">
        <v>178</v>
      </c>
      <c r="H167" s="145">
        <v>218.15899999999999</v>
      </c>
      <c r="I167" s="146"/>
      <c r="J167" s="147">
        <f>ROUND(I167*H167,2)</f>
        <v>0</v>
      </c>
      <c r="K167" s="148"/>
      <c r="L167" s="17"/>
      <c r="M167" s="149" t="s">
        <v>1</v>
      </c>
      <c r="N167" s="75" t="s">
        <v>75</v>
      </c>
      <c r="O167" s="16"/>
      <c r="P167" s="150">
        <f>O167*H167</f>
        <v>0</v>
      </c>
      <c r="Q167" s="150">
        <v>2.3000000000000001E-4</v>
      </c>
      <c r="R167" s="150">
        <f>Q167*H167</f>
        <v>5.0176569999999997E-2</v>
      </c>
      <c r="S167" s="150">
        <v>0</v>
      </c>
      <c r="T167" s="151">
        <f>S167*H167</f>
        <v>0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52" t="s">
        <v>179</v>
      </c>
      <c r="AS167" s="16"/>
      <c r="AT167" s="152" t="s">
        <v>175</v>
      </c>
      <c r="AU167" s="152" t="s">
        <v>10</v>
      </c>
      <c r="AV167" s="16"/>
      <c r="AW167" s="16"/>
      <c r="AX167" s="16"/>
      <c r="AY167" s="3" t="s">
        <v>172</v>
      </c>
      <c r="AZ167" s="16"/>
      <c r="BA167" s="16"/>
      <c r="BB167" s="16"/>
      <c r="BC167" s="16"/>
      <c r="BD167" s="16"/>
      <c r="BE167" s="81">
        <f>IF(N167="základná",J167,0)</f>
        <v>0</v>
      </c>
      <c r="BF167" s="81">
        <f>IF(N167="znížená",J167,0)</f>
        <v>0</v>
      </c>
      <c r="BG167" s="81">
        <f>IF(N167="zákl. prenesená",J167,0)</f>
        <v>0</v>
      </c>
      <c r="BH167" s="81">
        <f>IF(N167="zníž. prenesená",J167,0)</f>
        <v>0</v>
      </c>
      <c r="BI167" s="81">
        <f>IF(N167="nulová",J167,0)</f>
        <v>0</v>
      </c>
      <c r="BJ167" s="3" t="s">
        <v>10</v>
      </c>
      <c r="BK167" s="81">
        <f>ROUND(I167*H167,2)</f>
        <v>0</v>
      </c>
      <c r="BL167" s="3" t="s">
        <v>179</v>
      </c>
      <c r="BM167" s="152" t="s">
        <v>276</v>
      </c>
    </row>
    <row r="168" spans="1:65" ht="14.25" customHeight="1">
      <c r="A168" s="153"/>
      <c r="B168" s="154"/>
      <c r="C168" s="153"/>
      <c r="D168" s="155" t="s">
        <v>181</v>
      </c>
      <c r="E168" s="156" t="s">
        <v>1</v>
      </c>
      <c r="F168" s="157" t="s">
        <v>39</v>
      </c>
      <c r="G168" s="153"/>
      <c r="H168" s="158">
        <v>65.111000000000004</v>
      </c>
      <c r="I168" s="153"/>
      <c r="J168" s="153"/>
      <c r="K168" s="153"/>
      <c r="L168" s="154"/>
      <c r="M168" s="159"/>
      <c r="N168" s="153"/>
      <c r="O168" s="153"/>
      <c r="P168" s="153"/>
      <c r="Q168" s="153"/>
      <c r="R168" s="153"/>
      <c r="S168" s="153"/>
      <c r="T168" s="160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6" t="s">
        <v>181</v>
      </c>
      <c r="AU168" s="156" t="s">
        <v>10</v>
      </c>
      <c r="AV168" s="153" t="s">
        <v>10</v>
      </c>
      <c r="AW168" s="153" t="s">
        <v>64</v>
      </c>
      <c r="AX168" s="153" t="s">
        <v>15</v>
      </c>
      <c r="AY168" s="156" t="s">
        <v>172</v>
      </c>
      <c r="AZ168" s="153"/>
      <c r="BA168" s="153"/>
      <c r="BB168" s="153"/>
      <c r="BC168" s="153"/>
      <c r="BD168" s="153"/>
      <c r="BE168" s="153"/>
      <c r="BF168" s="153"/>
      <c r="BG168" s="153"/>
      <c r="BH168" s="153"/>
      <c r="BI168" s="153"/>
      <c r="BJ168" s="153"/>
      <c r="BK168" s="153"/>
      <c r="BL168" s="153"/>
      <c r="BM168" s="153"/>
    </row>
    <row r="169" spans="1:65" ht="14.25" customHeight="1">
      <c r="A169" s="153"/>
      <c r="B169" s="154"/>
      <c r="C169" s="153"/>
      <c r="D169" s="155" t="s">
        <v>181</v>
      </c>
      <c r="E169" s="156" t="s">
        <v>1</v>
      </c>
      <c r="F169" s="157" t="s">
        <v>18</v>
      </c>
      <c r="G169" s="153"/>
      <c r="H169" s="158">
        <v>153.048</v>
      </c>
      <c r="I169" s="153"/>
      <c r="J169" s="153"/>
      <c r="K169" s="153"/>
      <c r="L169" s="154"/>
      <c r="M169" s="159"/>
      <c r="N169" s="153"/>
      <c r="O169" s="153"/>
      <c r="P169" s="153"/>
      <c r="Q169" s="153"/>
      <c r="R169" s="153"/>
      <c r="S169" s="153"/>
      <c r="T169" s="160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6" t="s">
        <v>181</v>
      </c>
      <c r="AU169" s="156" t="s">
        <v>10</v>
      </c>
      <c r="AV169" s="153" t="s">
        <v>10</v>
      </c>
      <c r="AW169" s="153" t="s">
        <v>64</v>
      </c>
      <c r="AX169" s="153" t="s">
        <v>15</v>
      </c>
      <c r="AY169" s="156" t="s">
        <v>172</v>
      </c>
      <c r="AZ169" s="153"/>
      <c r="BA169" s="153"/>
      <c r="BB169" s="153"/>
      <c r="BC169" s="153"/>
      <c r="BD169" s="153"/>
      <c r="BE169" s="153"/>
      <c r="BF169" s="153"/>
      <c r="BG169" s="153"/>
      <c r="BH169" s="153"/>
      <c r="BI169" s="153"/>
      <c r="BJ169" s="153"/>
      <c r="BK169" s="153"/>
      <c r="BL169" s="153"/>
      <c r="BM169" s="153"/>
    </row>
    <row r="170" spans="1:65" ht="14.25" customHeight="1">
      <c r="A170" s="161"/>
      <c r="B170" s="162"/>
      <c r="C170" s="161"/>
      <c r="D170" s="155" t="s">
        <v>181</v>
      </c>
      <c r="E170" s="163" t="s">
        <v>1</v>
      </c>
      <c r="F170" s="164" t="s">
        <v>196</v>
      </c>
      <c r="G170" s="161"/>
      <c r="H170" s="165">
        <v>218.15899999999999</v>
      </c>
      <c r="I170" s="161"/>
      <c r="J170" s="161"/>
      <c r="K170" s="161"/>
      <c r="L170" s="162"/>
      <c r="M170" s="166"/>
      <c r="N170" s="161"/>
      <c r="O170" s="161"/>
      <c r="P170" s="161"/>
      <c r="Q170" s="161"/>
      <c r="R170" s="161"/>
      <c r="S170" s="161"/>
      <c r="T170" s="167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  <c r="AQ170" s="161"/>
      <c r="AR170" s="161"/>
      <c r="AS170" s="161"/>
      <c r="AT170" s="163" t="s">
        <v>181</v>
      </c>
      <c r="AU170" s="163" t="s">
        <v>10</v>
      </c>
      <c r="AV170" s="161" t="s">
        <v>179</v>
      </c>
      <c r="AW170" s="161" t="s">
        <v>64</v>
      </c>
      <c r="AX170" s="161" t="s">
        <v>153</v>
      </c>
      <c r="AY170" s="163" t="s">
        <v>172</v>
      </c>
      <c r="AZ170" s="161"/>
      <c r="BA170" s="161"/>
      <c r="BB170" s="161"/>
      <c r="BC170" s="161"/>
      <c r="BD170" s="161"/>
      <c r="BE170" s="161"/>
      <c r="BF170" s="161"/>
      <c r="BG170" s="161"/>
      <c r="BH170" s="161"/>
      <c r="BI170" s="161"/>
      <c r="BJ170" s="161"/>
      <c r="BK170" s="161"/>
      <c r="BL170" s="161"/>
      <c r="BM170" s="161"/>
    </row>
    <row r="171" spans="1:65" ht="16.5" customHeight="1">
      <c r="A171" s="16"/>
      <c r="B171" s="17"/>
      <c r="C171" s="141" t="s">
        <v>245</v>
      </c>
      <c r="D171" s="141" t="s">
        <v>175</v>
      </c>
      <c r="E171" s="142" t="s">
        <v>283</v>
      </c>
      <c r="F171" s="143" t="s">
        <v>284</v>
      </c>
      <c r="G171" s="144" t="s">
        <v>178</v>
      </c>
      <c r="H171" s="145">
        <v>65.111000000000004</v>
      </c>
      <c r="I171" s="146"/>
      <c r="J171" s="147">
        <f>ROUND(I171*H171,2)</f>
        <v>0</v>
      </c>
      <c r="K171" s="148"/>
      <c r="L171" s="17"/>
      <c r="M171" s="149" t="s">
        <v>1</v>
      </c>
      <c r="N171" s="75" t="s">
        <v>75</v>
      </c>
      <c r="O171" s="16"/>
      <c r="P171" s="150">
        <f>O171*H171</f>
        <v>0</v>
      </c>
      <c r="Q171" s="150">
        <v>2.0480000000000002E-2</v>
      </c>
      <c r="R171" s="150">
        <f>Q171*H171</f>
        <v>1.3334732800000002</v>
      </c>
      <c r="S171" s="150">
        <v>0</v>
      </c>
      <c r="T171" s="151">
        <f>S171*H171</f>
        <v>0</v>
      </c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52" t="s">
        <v>179</v>
      </c>
      <c r="AS171" s="16"/>
      <c r="AT171" s="152" t="s">
        <v>175</v>
      </c>
      <c r="AU171" s="152" t="s">
        <v>10</v>
      </c>
      <c r="AV171" s="16"/>
      <c r="AW171" s="16"/>
      <c r="AX171" s="16"/>
      <c r="AY171" s="3" t="s">
        <v>172</v>
      </c>
      <c r="AZ171" s="16"/>
      <c r="BA171" s="16"/>
      <c r="BB171" s="16"/>
      <c r="BC171" s="16"/>
      <c r="BD171" s="16"/>
      <c r="BE171" s="81">
        <f>IF(N171="základná",J171,0)</f>
        <v>0</v>
      </c>
      <c r="BF171" s="81">
        <f>IF(N171="znížená",J171,0)</f>
        <v>0</v>
      </c>
      <c r="BG171" s="81">
        <f>IF(N171="zákl. prenesená",J171,0)</f>
        <v>0</v>
      </c>
      <c r="BH171" s="81">
        <f>IF(N171="zníž. prenesená",J171,0)</f>
        <v>0</v>
      </c>
      <c r="BI171" s="81">
        <f>IF(N171="nulová",J171,0)</f>
        <v>0</v>
      </c>
      <c r="BJ171" s="3" t="s">
        <v>10</v>
      </c>
      <c r="BK171" s="81">
        <f>ROUND(I171*H171,2)</f>
        <v>0</v>
      </c>
      <c r="BL171" s="3" t="s">
        <v>179</v>
      </c>
      <c r="BM171" s="152" t="s">
        <v>290</v>
      </c>
    </row>
    <row r="172" spans="1:65" ht="14.25" customHeight="1">
      <c r="A172" s="153"/>
      <c r="B172" s="154"/>
      <c r="C172" s="153"/>
      <c r="D172" s="155" t="s">
        <v>181</v>
      </c>
      <c r="E172" s="156" t="s">
        <v>1</v>
      </c>
      <c r="F172" s="157" t="s">
        <v>39</v>
      </c>
      <c r="G172" s="153"/>
      <c r="H172" s="158">
        <v>65.111000000000004</v>
      </c>
      <c r="I172" s="153"/>
      <c r="J172" s="153"/>
      <c r="K172" s="153"/>
      <c r="L172" s="154"/>
      <c r="M172" s="159"/>
      <c r="N172" s="153"/>
      <c r="O172" s="153"/>
      <c r="P172" s="153"/>
      <c r="Q172" s="153"/>
      <c r="R172" s="153"/>
      <c r="S172" s="153"/>
      <c r="T172" s="160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6" t="s">
        <v>181</v>
      </c>
      <c r="AU172" s="156" t="s">
        <v>10</v>
      </c>
      <c r="AV172" s="153" t="s">
        <v>10</v>
      </c>
      <c r="AW172" s="153" t="s">
        <v>64</v>
      </c>
      <c r="AX172" s="153" t="s">
        <v>153</v>
      </c>
      <c r="AY172" s="156" t="s">
        <v>172</v>
      </c>
      <c r="AZ172" s="153"/>
      <c r="BA172" s="153"/>
      <c r="BB172" s="153"/>
      <c r="BC172" s="153"/>
      <c r="BD172" s="153"/>
      <c r="BE172" s="153"/>
      <c r="BF172" s="153"/>
      <c r="BG172" s="153"/>
      <c r="BH172" s="153"/>
      <c r="BI172" s="153"/>
      <c r="BJ172" s="153"/>
      <c r="BK172" s="153"/>
      <c r="BL172" s="153"/>
      <c r="BM172" s="153"/>
    </row>
    <row r="173" spans="1:65" ht="24" customHeight="1">
      <c r="A173" s="16"/>
      <c r="B173" s="17"/>
      <c r="C173" s="141" t="s">
        <v>212</v>
      </c>
      <c r="D173" s="141" t="s">
        <v>175</v>
      </c>
      <c r="E173" s="142" t="s">
        <v>291</v>
      </c>
      <c r="F173" s="143" t="s">
        <v>292</v>
      </c>
      <c r="G173" s="144" t="s">
        <v>178</v>
      </c>
      <c r="H173" s="145">
        <v>153.048</v>
      </c>
      <c r="I173" s="146"/>
      <c r="J173" s="147">
        <f>ROUND(I173*H173,2)</f>
        <v>0</v>
      </c>
      <c r="K173" s="148"/>
      <c r="L173" s="17"/>
      <c r="M173" s="149" t="s">
        <v>1</v>
      </c>
      <c r="N173" s="75" t="s">
        <v>75</v>
      </c>
      <c r="O173" s="16"/>
      <c r="P173" s="150">
        <f>O173*H173</f>
        <v>0</v>
      </c>
      <c r="Q173" s="150">
        <v>4.7200000000000002E-3</v>
      </c>
      <c r="R173" s="150">
        <f>Q173*H173</f>
        <v>0.72238656000000001</v>
      </c>
      <c r="S173" s="150">
        <v>0</v>
      </c>
      <c r="T173" s="151">
        <f>S173*H173</f>
        <v>0</v>
      </c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52" t="s">
        <v>179</v>
      </c>
      <c r="AS173" s="16"/>
      <c r="AT173" s="152" t="s">
        <v>175</v>
      </c>
      <c r="AU173" s="152" t="s">
        <v>10</v>
      </c>
      <c r="AV173" s="16"/>
      <c r="AW173" s="16"/>
      <c r="AX173" s="16"/>
      <c r="AY173" s="3" t="s">
        <v>172</v>
      </c>
      <c r="AZ173" s="16"/>
      <c r="BA173" s="16"/>
      <c r="BB173" s="16"/>
      <c r="BC173" s="16"/>
      <c r="BD173" s="16"/>
      <c r="BE173" s="81">
        <f>IF(N173="základná",J173,0)</f>
        <v>0</v>
      </c>
      <c r="BF173" s="81">
        <f>IF(N173="znížená",J173,0)</f>
        <v>0</v>
      </c>
      <c r="BG173" s="81">
        <f>IF(N173="zákl. prenesená",J173,0)</f>
        <v>0</v>
      </c>
      <c r="BH173" s="81">
        <f>IF(N173="zníž. prenesená",J173,0)</f>
        <v>0</v>
      </c>
      <c r="BI173" s="81">
        <f>IF(N173="nulová",J173,0)</f>
        <v>0</v>
      </c>
      <c r="BJ173" s="3" t="s">
        <v>10</v>
      </c>
      <c r="BK173" s="81">
        <f>ROUND(I173*H173,2)</f>
        <v>0</v>
      </c>
      <c r="BL173" s="3" t="s">
        <v>179</v>
      </c>
      <c r="BM173" s="152" t="s">
        <v>295</v>
      </c>
    </row>
    <row r="174" spans="1:65" ht="14.25" customHeight="1">
      <c r="A174" s="153"/>
      <c r="B174" s="154"/>
      <c r="C174" s="153"/>
      <c r="D174" s="155" t="s">
        <v>181</v>
      </c>
      <c r="E174" s="156" t="s">
        <v>1</v>
      </c>
      <c r="F174" s="157" t="s">
        <v>18</v>
      </c>
      <c r="G174" s="153"/>
      <c r="H174" s="158">
        <v>153.048</v>
      </c>
      <c r="I174" s="153"/>
      <c r="J174" s="153"/>
      <c r="K174" s="153"/>
      <c r="L174" s="154"/>
      <c r="M174" s="159"/>
      <c r="N174" s="153"/>
      <c r="O174" s="153"/>
      <c r="P174" s="153"/>
      <c r="Q174" s="153"/>
      <c r="R174" s="153"/>
      <c r="S174" s="153"/>
      <c r="T174" s="160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6" t="s">
        <v>181</v>
      </c>
      <c r="AU174" s="156" t="s">
        <v>10</v>
      </c>
      <c r="AV174" s="153" t="s">
        <v>10</v>
      </c>
      <c r="AW174" s="153" t="s">
        <v>64</v>
      </c>
      <c r="AX174" s="153" t="s">
        <v>153</v>
      </c>
      <c r="AY174" s="156" t="s">
        <v>172</v>
      </c>
      <c r="AZ174" s="153"/>
      <c r="BA174" s="153"/>
      <c r="BB174" s="153"/>
      <c r="BC174" s="153"/>
      <c r="BD174" s="153"/>
      <c r="BE174" s="153"/>
      <c r="BF174" s="153"/>
      <c r="BG174" s="153"/>
      <c r="BH174" s="153"/>
      <c r="BI174" s="153"/>
      <c r="BJ174" s="153"/>
      <c r="BK174" s="153"/>
      <c r="BL174" s="153"/>
      <c r="BM174" s="153"/>
    </row>
    <row r="175" spans="1:65" ht="24" customHeight="1">
      <c r="A175" s="16"/>
      <c r="B175" s="17"/>
      <c r="C175" s="141" t="s">
        <v>269</v>
      </c>
      <c r="D175" s="141" t="s">
        <v>175</v>
      </c>
      <c r="E175" s="142" t="s">
        <v>299</v>
      </c>
      <c r="F175" s="143" t="s">
        <v>300</v>
      </c>
      <c r="G175" s="144" t="s">
        <v>178</v>
      </c>
      <c r="H175" s="145">
        <v>24.631</v>
      </c>
      <c r="I175" s="146"/>
      <c r="J175" s="147">
        <f>ROUND(I175*H175,2)</f>
        <v>0</v>
      </c>
      <c r="K175" s="148"/>
      <c r="L175" s="17"/>
      <c r="M175" s="149" t="s">
        <v>1</v>
      </c>
      <c r="N175" s="75" t="s">
        <v>75</v>
      </c>
      <c r="O175" s="16"/>
      <c r="P175" s="150">
        <f>O175*H175</f>
        <v>0</v>
      </c>
      <c r="Q175" s="150">
        <v>9.7850000000000006E-2</v>
      </c>
      <c r="R175" s="150">
        <f>Q175*H175</f>
        <v>2.4101433500000002</v>
      </c>
      <c r="S175" s="150">
        <v>0</v>
      </c>
      <c r="T175" s="151">
        <f>S175*H175</f>
        <v>0</v>
      </c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52" t="s">
        <v>179</v>
      </c>
      <c r="AS175" s="16"/>
      <c r="AT175" s="152" t="s">
        <v>175</v>
      </c>
      <c r="AU175" s="152" t="s">
        <v>10</v>
      </c>
      <c r="AV175" s="16"/>
      <c r="AW175" s="16"/>
      <c r="AX175" s="16"/>
      <c r="AY175" s="3" t="s">
        <v>172</v>
      </c>
      <c r="AZ175" s="16"/>
      <c r="BA175" s="16"/>
      <c r="BB175" s="16"/>
      <c r="BC175" s="16"/>
      <c r="BD175" s="16"/>
      <c r="BE175" s="81">
        <f>IF(N175="základná",J175,0)</f>
        <v>0</v>
      </c>
      <c r="BF175" s="81">
        <f>IF(N175="znížená",J175,0)</f>
        <v>0</v>
      </c>
      <c r="BG175" s="81">
        <f>IF(N175="zákl. prenesená",J175,0)</f>
        <v>0</v>
      </c>
      <c r="BH175" s="81">
        <f>IF(N175="zníž. prenesená",J175,0)</f>
        <v>0</v>
      </c>
      <c r="BI175" s="81">
        <f>IF(N175="nulová",J175,0)</f>
        <v>0</v>
      </c>
      <c r="BJ175" s="3" t="s">
        <v>10</v>
      </c>
      <c r="BK175" s="81">
        <f>ROUND(I175*H175,2)</f>
        <v>0</v>
      </c>
      <c r="BL175" s="3" t="s">
        <v>179</v>
      </c>
      <c r="BM175" s="152" t="s">
        <v>304</v>
      </c>
    </row>
    <row r="176" spans="1:65" ht="14.25" customHeight="1">
      <c r="A176" s="153"/>
      <c r="B176" s="154"/>
      <c r="C176" s="153"/>
      <c r="D176" s="155" t="s">
        <v>181</v>
      </c>
      <c r="E176" s="156" t="s">
        <v>1</v>
      </c>
      <c r="F176" s="157" t="s">
        <v>44</v>
      </c>
      <c r="G176" s="153"/>
      <c r="H176" s="158">
        <v>24.631</v>
      </c>
      <c r="I176" s="153"/>
      <c r="J176" s="153"/>
      <c r="K176" s="153"/>
      <c r="L176" s="154"/>
      <c r="M176" s="159"/>
      <c r="N176" s="153"/>
      <c r="O176" s="153"/>
      <c r="P176" s="153"/>
      <c r="Q176" s="153"/>
      <c r="R176" s="153"/>
      <c r="S176" s="153"/>
      <c r="T176" s="160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6" t="s">
        <v>181</v>
      </c>
      <c r="AU176" s="156" t="s">
        <v>10</v>
      </c>
      <c r="AV176" s="153" t="s">
        <v>10</v>
      </c>
      <c r="AW176" s="153" t="s">
        <v>64</v>
      </c>
      <c r="AX176" s="153" t="s">
        <v>153</v>
      </c>
      <c r="AY176" s="156" t="s">
        <v>172</v>
      </c>
      <c r="AZ176" s="153"/>
      <c r="BA176" s="153"/>
      <c r="BB176" s="153"/>
      <c r="BC176" s="153"/>
      <c r="BD176" s="153"/>
      <c r="BE176" s="153"/>
      <c r="BF176" s="153"/>
      <c r="BG176" s="153"/>
      <c r="BH176" s="153"/>
      <c r="BI176" s="153"/>
      <c r="BJ176" s="153"/>
      <c r="BK176" s="153"/>
      <c r="BL176" s="153"/>
      <c r="BM176" s="153"/>
    </row>
    <row r="177" spans="1:65" ht="24" customHeight="1">
      <c r="A177" s="16"/>
      <c r="B177" s="17"/>
      <c r="C177" s="141" t="s">
        <v>280</v>
      </c>
      <c r="D177" s="141" t="s">
        <v>175</v>
      </c>
      <c r="E177" s="142" t="s">
        <v>308</v>
      </c>
      <c r="F177" s="143" t="s">
        <v>309</v>
      </c>
      <c r="G177" s="144" t="s">
        <v>178</v>
      </c>
      <c r="H177" s="145">
        <v>62.44</v>
      </c>
      <c r="I177" s="146"/>
      <c r="J177" s="147">
        <f>ROUND(I177*H177,2)</f>
        <v>0</v>
      </c>
      <c r="K177" s="148"/>
      <c r="L177" s="17"/>
      <c r="M177" s="149" t="s">
        <v>1</v>
      </c>
      <c r="N177" s="75" t="s">
        <v>75</v>
      </c>
      <c r="O177" s="16"/>
      <c r="P177" s="150">
        <f>O177*H177</f>
        <v>0</v>
      </c>
      <c r="Q177" s="150">
        <v>5.1999999999999998E-3</v>
      </c>
      <c r="R177" s="150">
        <f>Q177*H177</f>
        <v>0.32468799999999998</v>
      </c>
      <c r="S177" s="150">
        <v>0</v>
      </c>
      <c r="T177" s="151">
        <f>S177*H177</f>
        <v>0</v>
      </c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52" t="s">
        <v>179</v>
      </c>
      <c r="AS177" s="16"/>
      <c r="AT177" s="152" t="s">
        <v>175</v>
      </c>
      <c r="AU177" s="152" t="s">
        <v>10</v>
      </c>
      <c r="AV177" s="16"/>
      <c r="AW177" s="16"/>
      <c r="AX177" s="16"/>
      <c r="AY177" s="3" t="s">
        <v>172</v>
      </c>
      <c r="AZ177" s="16"/>
      <c r="BA177" s="16"/>
      <c r="BB177" s="16"/>
      <c r="BC177" s="16"/>
      <c r="BD177" s="16"/>
      <c r="BE177" s="81">
        <f>IF(N177="základná",J177,0)</f>
        <v>0</v>
      </c>
      <c r="BF177" s="81">
        <f>IF(N177="znížená",J177,0)</f>
        <v>0</v>
      </c>
      <c r="BG177" s="81">
        <f>IF(N177="zákl. prenesená",J177,0)</f>
        <v>0</v>
      </c>
      <c r="BH177" s="81">
        <f>IF(N177="zníž. prenesená",J177,0)</f>
        <v>0</v>
      </c>
      <c r="BI177" s="81">
        <f>IF(N177="nulová",J177,0)</f>
        <v>0</v>
      </c>
      <c r="BJ177" s="3" t="s">
        <v>10</v>
      </c>
      <c r="BK177" s="81">
        <f>ROUND(I177*H177,2)</f>
        <v>0</v>
      </c>
      <c r="BL177" s="3" t="s">
        <v>179</v>
      </c>
      <c r="BM177" s="152" t="s">
        <v>312</v>
      </c>
    </row>
    <row r="178" spans="1:65" ht="14.25" customHeight="1">
      <c r="A178" s="153"/>
      <c r="B178" s="154"/>
      <c r="C178" s="153"/>
      <c r="D178" s="155" t="s">
        <v>181</v>
      </c>
      <c r="E178" s="156" t="s">
        <v>1</v>
      </c>
      <c r="F178" s="157" t="s">
        <v>11</v>
      </c>
      <c r="G178" s="153"/>
      <c r="H178" s="158">
        <v>62.44</v>
      </c>
      <c r="I178" s="153"/>
      <c r="J178" s="153"/>
      <c r="K178" s="153"/>
      <c r="L178" s="154"/>
      <c r="M178" s="159"/>
      <c r="N178" s="153"/>
      <c r="O178" s="153"/>
      <c r="P178" s="153"/>
      <c r="Q178" s="153"/>
      <c r="R178" s="153"/>
      <c r="S178" s="153"/>
      <c r="T178" s="160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6" t="s">
        <v>181</v>
      </c>
      <c r="AU178" s="156" t="s">
        <v>10</v>
      </c>
      <c r="AV178" s="153" t="s">
        <v>10</v>
      </c>
      <c r="AW178" s="153" t="s">
        <v>64</v>
      </c>
      <c r="AX178" s="153" t="s">
        <v>153</v>
      </c>
      <c r="AY178" s="156" t="s">
        <v>172</v>
      </c>
      <c r="AZ178" s="153"/>
      <c r="BA178" s="153"/>
      <c r="BB178" s="153"/>
      <c r="BC178" s="153"/>
      <c r="BD178" s="153"/>
      <c r="BE178" s="153"/>
      <c r="BF178" s="153"/>
      <c r="BG178" s="153"/>
      <c r="BH178" s="153"/>
      <c r="BI178" s="153"/>
      <c r="BJ178" s="153"/>
      <c r="BK178" s="153"/>
      <c r="BL178" s="153"/>
      <c r="BM178" s="153"/>
    </row>
    <row r="179" spans="1:65" ht="22.5" customHeight="1">
      <c r="A179" s="128"/>
      <c r="B179" s="129"/>
      <c r="C179" s="128"/>
      <c r="D179" s="130" t="s">
        <v>145</v>
      </c>
      <c r="E179" s="139" t="s">
        <v>17</v>
      </c>
      <c r="F179" s="139" t="s">
        <v>186</v>
      </c>
      <c r="G179" s="128"/>
      <c r="H179" s="128"/>
      <c r="I179" s="128"/>
      <c r="J179" s="140">
        <f>BK179</f>
        <v>0</v>
      </c>
      <c r="K179" s="128"/>
      <c r="L179" s="129"/>
      <c r="M179" s="133"/>
      <c r="N179" s="128"/>
      <c r="O179" s="128"/>
      <c r="P179" s="135">
        <f>SUM(P180:P238)</f>
        <v>0</v>
      </c>
      <c r="Q179" s="128"/>
      <c r="R179" s="135">
        <f>SUM(R180:R238)</f>
        <v>0.17215427</v>
      </c>
      <c r="S179" s="128"/>
      <c r="T179" s="136">
        <f>SUM(T180:T238)</f>
        <v>10.452419000000001</v>
      </c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30" t="s">
        <v>153</v>
      </c>
      <c r="AS179" s="128"/>
      <c r="AT179" s="137" t="s">
        <v>145</v>
      </c>
      <c r="AU179" s="137" t="s">
        <v>153</v>
      </c>
      <c r="AV179" s="128"/>
      <c r="AW179" s="128"/>
      <c r="AX179" s="128"/>
      <c r="AY179" s="130" t="s">
        <v>172</v>
      </c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38">
        <f>SUM(BK180:BK238)</f>
        <v>0</v>
      </c>
      <c r="BL179" s="128"/>
      <c r="BM179" s="128"/>
    </row>
    <row r="180" spans="1:65" ht="24" customHeight="1">
      <c r="A180" s="16"/>
      <c r="B180" s="17"/>
      <c r="C180" s="141" t="s">
        <v>287</v>
      </c>
      <c r="D180" s="141" t="s">
        <v>175</v>
      </c>
      <c r="E180" s="142" t="s">
        <v>316</v>
      </c>
      <c r="F180" s="143" t="s">
        <v>317</v>
      </c>
      <c r="G180" s="144" t="s">
        <v>178</v>
      </c>
      <c r="H180" s="145">
        <v>87.070999999999998</v>
      </c>
      <c r="I180" s="146"/>
      <c r="J180" s="147">
        <f>ROUND(I180*H180,2)</f>
        <v>0</v>
      </c>
      <c r="K180" s="148"/>
      <c r="L180" s="17"/>
      <c r="M180" s="149" t="s">
        <v>1</v>
      </c>
      <c r="N180" s="75" t="s">
        <v>75</v>
      </c>
      <c r="O180" s="16"/>
      <c r="P180" s="150">
        <f>O180*H180</f>
        <v>0</v>
      </c>
      <c r="Q180" s="150">
        <v>1.92E-3</v>
      </c>
      <c r="R180" s="150">
        <f>Q180*H180</f>
        <v>0.16717631999999999</v>
      </c>
      <c r="S180" s="150">
        <v>0</v>
      </c>
      <c r="T180" s="151">
        <f>S180*H180</f>
        <v>0</v>
      </c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52" t="s">
        <v>179</v>
      </c>
      <c r="AS180" s="16"/>
      <c r="AT180" s="152" t="s">
        <v>175</v>
      </c>
      <c r="AU180" s="152" t="s">
        <v>10</v>
      </c>
      <c r="AV180" s="16"/>
      <c r="AW180" s="16"/>
      <c r="AX180" s="16"/>
      <c r="AY180" s="3" t="s">
        <v>172</v>
      </c>
      <c r="AZ180" s="16"/>
      <c r="BA180" s="16"/>
      <c r="BB180" s="16"/>
      <c r="BC180" s="16"/>
      <c r="BD180" s="16"/>
      <c r="BE180" s="81">
        <f>IF(N180="základná",J180,0)</f>
        <v>0</v>
      </c>
      <c r="BF180" s="81">
        <f>IF(N180="znížená",J180,0)</f>
        <v>0</v>
      </c>
      <c r="BG180" s="81">
        <f>IF(N180="zákl. prenesená",J180,0)</f>
        <v>0</v>
      </c>
      <c r="BH180" s="81">
        <f>IF(N180="zníž. prenesená",J180,0)</f>
        <v>0</v>
      </c>
      <c r="BI180" s="81">
        <f>IF(N180="nulová",J180,0)</f>
        <v>0</v>
      </c>
      <c r="BJ180" s="3" t="s">
        <v>10</v>
      </c>
      <c r="BK180" s="81">
        <f>ROUND(I180*H180,2)</f>
        <v>0</v>
      </c>
      <c r="BL180" s="3" t="s">
        <v>179</v>
      </c>
      <c r="BM180" s="152" t="s">
        <v>321</v>
      </c>
    </row>
    <row r="181" spans="1:65" ht="14.25" customHeight="1">
      <c r="A181" s="153"/>
      <c r="B181" s="154"/>
      <c r="C181" s="153"/>
      <c r="D181" s="155" t="s">
        <v>181</v>
      </c>
      <c r="E181" s="156" t="s">
        <v>1</v>
      </c>
      <c r="F181" s="157" t="s">
        <v>11</v>
      </c>
      <c r="G181" s="153"/>
      <c r="H181" s="158">
        <v>62.44</v>
      </c>
      <c r="I181" s="153"/>
      <c r="J181" s="153"/>
      <c r="K181" s="153"/>
      <c r="L181" s="154"/>
      <c r="M181" s="159"/>
      <c r="N181" s="153"/>
      <c r="O181" s="153"/>
      <c r="P181" s="153"/>
      <c r="Q181" s="153"/>
      <c r="R181" s="153"/>
      <c r="S181" s="153"/>
      <c r="T181" s="160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6" t="s">
        <v>181</v>
      </c>
      <c r="AU181" s="156" t="s">
        <v>10</v>
      </c>
      <c r="AV181" s="153" t="s">
        <v>10</v>
      </c>
      <c r="AW181" s="153" t="s">
        <v>64</v>
      </c>
      <c r="AX181" s="153" t="s">
        <v>15</v>
      </c>
      <c r="AY181" s="156" t="s">
        <v>172</v>
      </c>
      <c r="AZ181" s="153"/>
      <c r="BA181" s="153"/>
      <c r="BB181" s="153"/>
      <c r="BC181" s="153"/>
      <c r="BD181" s="153"/>
      <c r="BE181" s="153"/>
      <c r="BF181" s="153"/>
      <c r="BG181" s="153"/>
      <c r="BH181" s="153"/>
      <c r="BI181" s="153"/>
      <c r="BJ181" s="153"/>
      <c r="BK181" s="153"/>
      <c r="BL181" s="153"/>
      <c r="BM181" s="153"/>
    </row>
    <row r="182" spans="1:65" ht="14.25" customHeight="1">
      <c r="A182" s="153"/>
      <c r="B182" s="154"/>
      <c r="C182" s="153"/>
      <c r="D182" s="155" t="s">
        <v>181</v>
      </c>
      <c r="E182" s="156" t="s">
        <v>1</v>
      </c>
      <c r="F182" s="157" t="s">
        <v>44</v>
      </c>
      <c r="G182" s="153"/>
      <c r="H182" s="158">
        <v>24.631</v>
      </c>
      <c r="I182" s="153"/>
      <c r="J182" s="153"/>
      <c r="K182" s="153"/>
      <c r="L182" s="154"/>
      <c r="M182" s="159"/>
      <c r="N182" s="153"/>
      <c r="O182" s="153"/>
      <c r="P182" s="153"/>
      <c r="Q182" s="153"/>
      <c r="R182" s="153"/>
      <c r="S182" s="153"/>
      <c r="T182" s="160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6" t="s">
        <v>181</v>
      </c>
      <c r="AU182" s="156" t="s">
        <v>10</v>
      </c>
      <c r="AV182" s="153" t="s">
        <v>10</v>
      </c>
      <c r="AW182" s="153" t="s">
        <v>64</v>
      </c>
      <c r="AX182" s="153" t="s">
        <v>15</v>
      </c>
      <c r="AY182" s="156" t="s">
        <v>172</v>
      </c>
      <c r="AZ182" s="153"/>
      <c r="BA182" s="153"/>
      <c r="BB182" s="153"/>
      <c r="BC182" s="153"/>
      <c r="BD182" s="153"/>
      <c r="BE182" s="153"/>
      <c r="BF182" s="153"/>
      <c r="BG182" s="153"/>
      <c r="BH182" s="153"/>
      <c r="BI182" s="153"/>
      <c r="BJ182" s="153"/>
      <c r="BK182" s="153"/>
      <c r="BL182" s="153"/>
      <c r="BM182" s="153"/>
    </row>
    <row r="183" spans="1:65" ht="14.25" customHeight="1">
      <c r="A183" s="161"/>
      <c r="B183" s="162"/>
      <c r="C183" s="161"/>
      <c r="D183" s="155" t="s">
        <v>181</v>
      </c>
      <c r="E183" s="163" t="s">
        <v>1</v>
      </c>
      <c r="F183" s="164" t="s">
        <v>196</v>
      </c>
      <c r="G183" s="161"/>
      <c r="H183" s="165">
        <v>87.070999999999998</v>
      </c>
      <c r="I183" s="161"/>
      <c r="J183" s="161"/>
      <c r="K183" s="161"/>
      <c r="L183" s="162"/>
      <c r="M183" s="166"/>
      <c r="N183" s="161"/>
      <c r="O183" s="161"/>
      <c r="P183" s="161"/>
      <c r="Q183" s="161"/>
      <c r="R183" s="161"/>
      <c r="S183" s="161"/>
      <c r="T183" s="167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161"/>
      <c r="AT183" s="163" t="s">
        <v>181</v>
      </c>
      <c r="AU183" s="163" t="s">
        <v>10</v>
      </c>
      <c r="AV183" s="161" t="s">
        <v>179</v>
      </c>
      <c r="AW183" s="161" t="s">
        <v>64</v>
      </c>
      <c r="AX183" s="161" t="s">
        <v>153</v>
      </c>
      <c r="AY183" s="163" t="s">
        <v>172</v>
      </c>
      <c r="AZ183" s="161"/>
      <c r="BA183" s="161"/>
      <c r="BB183" s="161"/>
      <c r="BC183" s="161"/>
      <c r="BD183" s="161"/>
      <c r="BE183" s="161"/>
      <c r="BF183" s="161"/>
      <c r="BG183" s="161"/>
      <c r="BH183" s="161"/>
      <c r="BI183" s="161"/>
      <c r="BJ183" s="161"/>
      <c r="BK183" s="161"/>
      <c r="BL183" s="161"/>
      <c r="BM183" s="161"/>
    </row>
    <row r="184" spans="1:65" ht="16.5" customHeight="1">
      <c r="A184" s="16"/>
      <c r="B184" s="17"/>
      <c r="C184" s="141" t="s">
        <v>264</v>
      </c>
      <c r="D184" s="141" t="s">
        <v>175</v>
      </c>
      <c r="E184" s="142" t="s">
        <v>327</v>
      </c>
      <c r="F184" s="143" t="s">
        <v>328</v>
      </c>
      <c r="G184" s="144" t="s">
        <v>178</v>
      </c>
      <c r="H184" s="145">
        <v>87.070999999999998</v>
      </c>
      <c r="I184" s="146"/>
      <c r="J184" s="147">
        <f>ROUND(I184*H184,2)</f>
        <v>0</v>
      </c>
      <c r="K184" s="148"/>
      <c r="L184" s="17"/>
      <c r="M184" s="149" t="s">
        <v>1</v>
      </c>
      <c r="N184" s="75" t="s">
        <v>75</v>
      </c>
      <c r="O184" s="16"/>
      <c r="P184" s="150">
        <f>O184*H184</f>
        <v>0</v>
      </c>
      <c r="Q184" s="150">
        <v>5.0000000000000002E-5</v>
      </c>
      <c r="R184" s="150">
        <f>Q184*H184</f>
        <v>4.3535500000000003E-3</v>
      </c>
      <c r="S184" s="150">
        <v>0</v>
      </c>
      <c r="T184" s="151">
        <f>S184*H184</f>
        <v>0</v>
      </c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52" t="s">
        <v>179</v>
      </c>
      <c r="AS184" s="16"/>
      <c r="AT184" s="152" t="s">
        <v>175</v>
      </c>
      <c r="AU184" s="152" t="s">
        <v>10</v>
      </c>
      <c r="AV184" s="16"/>
      <c r="AW184" s="16"/>
      <c r="AX184" s="16"/>
      <c r="AY184" s="3" t="s">
        <v>172</v>
      </c>
      <c r="AZ184" s="16"/>
      <c r="BA184" s="16"/>
      <c r="BB184" s="16"/>
      <c r="BC184" s="16"/>
      <c r="BD184" s="16"/>
      <c r="BE184" s="81">
        <f>IF(N184="základná",J184,0)</f>
        <v>0</v>
      </c>
      <c r="BF184" s="81">
        <f>IF(N184="znížená",J184,0)</f>
        <v>0</v>
      </c>
      <c r="BG184" s="81">
        <f>IF(N184="zákl. prenesená",J184,0)</f>
        <v>0</v>
      </c>
      <c r="BH184" s="81">
        <f>IF(N184="zníž. prenesená",J184,0)</f>
        <v>0</v>
      </c>
      <c r="BI184" s="81">
        <f>IF(N184="nulová",J184,0)</f>
        <v>0</v>
      </c>
      <c r="BJ184" s="3" t="s">
        <v>10</v>
      </c>
      <c r="BK184" s="81">
        <f>ROUND(I184*H184,2)</f>
        <v>0</v>
      </c>
      <c r="BL184" s="3" t="s">
        <v>179</v>
      </c>
      <c r="BM184" s="152" t="s">
        <v>331</v>
      </c>
    </row>
    <row r="185" spans="1:65" ht="14.25" customHeight="1">
      <c r="A185" s="153"/>
      <c r="B185" s="154"/>
      <c r="C185" s="153"/>
      <c r="D185" s="155" t="s">
        <v>181</v>
      </c>
      <c r="E185" s="156" t="s">
        <v>1</v>
      </c>
      <c r="F185" s="157" t="s">
        <v>11</v>
      </c>
      <c r="G185" s="153"/>
      <c r="H185" s="158">
        <v>62.44</v>
      </c>
      <c r="I185" s="153"/>
      <c r="J185" s="153"/>
      <c r="K185" s="153"/>
      <c r="L185" s="154"/>
      <c r="M185" s="159"/>
      <c r="N185" s="153"/>
      <c r="O185" s="153"/>
      <c r="P185" s="153"/>
      <c r="Q185" s="153"/>
      <c r="R185" s="153"/>
      <c r="S185" s="153"/>
      <c r="T185" s="160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6" t="s">
        <v>181</v>
      </c>
      <c r="AU185" s="156" t="s">
        <v>10</v>
      </c>
      <c r="AV185" s="153" t="s">
        <v>10</v>
      </c>
      <c r="AW185" s="153" t="s">
        <v>64</v>
      </c>
      <c r="AX185" s="153" t="s">
        <v>15</v>
      </c>
      <c r="AY185" s="156" t="s">
        <v>172</v>
      </c>
      <c r="AZ185" s="153"/>
      <c r="BA185" s="153"/>
      <c r="BB185" s="153"/>
      <c r="BC185" s="153"/>
      <c r="BD185" s="153"/>
      <c r="BE185" s="153"/>
      <c r="BF185" s="153"/>
      <c r="BG185" s="153"/>
      <c r="BH185" s="153"/>
      <c r="BI185" s="153"/>
      <c r="BJ185" s="153"/>
      <c r="BK185" s="153"/>
      <c r="BL185" s="153"/>
      <c r="BM185" s="153"/>
    </row>
    <row r="186" spans="1:65" ht="14.25" customHeight="1">
      <c r="A186" s="153"/>
      <c r="B186" s="154"/>
      <c r="C186" s="153"/>
      <c r="D186" s="155" t="s">
        <v>181</v>
      </c>
      <c r="E186" s="156" t="s">
        <v>1</v>
      </c>
      <c r="F186" s="157" t="s">
        <v>44</v>
      </c>
      <c r="G186" s="153"/>
      <c r="H186" s="158">
        <v>24.631</v>
      </c>
      <c r="I186" s="153"/>
      <c r="J186" s="153"/>
      <c r="K186" s="153"/>
      <c r="L186" s="154"/>
      <c r="M186" s="159"/>
      <c r="N186" s="153"/>
      <c r="O186" s="153"/>
      <c r="P186" s="153"/>
      <c r="Q186" s="153"/>
      <c r="R186" s="153"/>
      <c r="S186" s="153"/>
      <c r="T186" s="160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6" t="s">
        <v>181</v>
      </c>
      <c r="AU186" s="156" t="s">
        <v>10</v>
      </c>
      <c r="AV186" s="153" t="s">
        <v>10</v>
      </c>
      <c r="AW186" s="153" t="s">
        <v>64</v>
      </c>
      <c r="AX186" s="153" t="s">
        <v>15</v>
      </c>
      <c r="AY186" s="156" t="s">
        <v>172</v>
      </c>
      <c r="AZ186" s="153"/>
      <c r="BA186" s="153"/>
      <c r="BB186" s="153"/>
      <c r="BC186" s="153"/>
      <c r="BD186" s="153"/>
      <c r="BE186" s="153"/>
      <c r="BF186" s="153"/>
      <c r="BG186" s="153"/>
      <c r="BH186" s="153"/>
      <c r="BI186" s="153"/>
      <c r="BJ186" s="153"/>
      <c r="BK186" s="153"/>
      <c r="BL186" s="153"/>
      <c r="BM186" s="153"/>
    </row>
    <row r="187" spans="1:65" ht="14.25" customHeight="1">
      <c r="A187" s="161"/>
      <c r="B187" s="162"/>
      <c r="C187" s="161"/>
      <c r="D187" s="155" t="s">
        <v>181</v>
      </c>
      <c r="E187" s="163" t="s">
        <v>1</v>
      </c>
      <c r="F187" s="164" t="s">
        <v>196</v>
      </c>
      <c r="G187" s="161"/>
      <c r="H187" s="165">
        <v>87.070999999999998</v>
      </c>
      <c r="I187" s="161"/>
      <c r="J187" s="161"/>
      <c r="K187" s="161"/>
      <c r="L187" s="162"/>
      <c r="M187" s="166"/>
      <c r="N187" s="161"/>
      <c r="O187" s="161"/>
      <c r="P187" s="161"/>
      <c r="Q187" s="161"/>
      <c r="R187" s="161"/>
      <c r="S187" s="161"/>
      <c r="T187" s="167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61"/>
      <c r="AK187" s="161"/>
      <c r="AL187" s="161"/>
      <c r="AM187" s="161"/>
      <c r="AN187" s="161"/>
      <c r="AO187" s="161"/>
      <c r="AP187" s="161"/>
      <c r="AQ187" s="161"/>
      <c r="AR187" s="161"/>
      <c r="AS187" s="161"/>
      <c r="AT187" s="163" t="s">
        <v>181</v>
      </c>
      <c r="AU187" s="163" t="s">
        <v>10</v>
      </c>
      <c r="AV187" s="161" t="s">
        <v>179</v>
      </c>
      <c r="AW187" s="161" t="s">
        <v>64</v>
      </c>
      <c r="AX187" s="161" t="s">
        <v>153</v>
      </c>
      <c r="AY187" s="163" t="s">
        <v>172</v>
      </c>
      <c r="AZ187" s="161"/>
      <c r="BA187" s="161"/>
      <c r="BB187" s="161"/>
      <c r="BC187" s="161"/>
      <c r="BD187" s="161"/>
      <c r="BE187" s="161"/>
      <c r="BF187" s="161"/>
      <c r="BG187" s="161"/>
      <c r="BH187" s="161"/>
      <c r="BI187" s="161"/>
      <c r="BJ187" s="161"/>
      <c r="BK187" s="161"/>
      <c r="BL187" s="161"/>
      <c r="BM187" s="161"/>
    </row>
    <row r="188" spans="1:65" ht="36" customHeight="1">
      <c r="A188" s="16"/>
      <c r="B188" s="17"/>
      <c r="C188" s="141" t="s">
        <v>305</v>
      </c>
      <c r="D188" s="141" t="s">
        <v>175</v>
      </c>
      <c r="E188" s="142" t="s">
        <v>338</v>
      </c>
      <c r="F188" s="143" t="s">
        <v>339</v>
      </c>
      <c r="G188" s="144" t="s">
        <v>340</v>
      </c>
      <c r="H188" s="145">
        <v>1.232</v>
      </c>
      <c r="I188" s="146"/>
      <c r="J188" s="147">
        <f>ROUND(I188*H188,2)</f>
        <v>0</v>
      </c>
      <c r="K188" s="148"/>
      <c r="L188" s="17"/>
      <c r="M188" s="149" t="s">
        <v>1</v>
      </c>
      <c r="N188" s="75" t="s">
        <v>75</v>
      </c>
      <c r="O188" s="16"/>
      <c r="P188" s="150">
        <f>O188*H188</f>
        <v>0</v>
      </c>
      <c r="Q188" s="150">
        <v>0</v>
      </c>
      <c r="R188" s="150">
        <f>Q188*H188</f>
        <v>0</v>
      </c>
      <c r="S188" s="150">
        <v>2.2000000000000002</v>
      </c>
      <c r="T188" s="151">
        <f>S188*H188</f>
        <v>2.7104000000000004</v>
      </c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52" t="s">
        <v>179</v>
      </c>
      <c r="AS188" s="16"/>
      <c r="AT188" s="152" t="s">
        <v>175</v>
      </c>
      <c r="AU188" s="152" t="s">
        <v>10</v>
      </c>
      <c r="AV188" s="16"/>
      <c r="AW188" s="16"/>
      <c r="AX188" s="16"/>
      <c r="AY188" s="3" t="s">
        <v>172</v>
      </c>
      <c r="AZ188" s="16"/>
      <c r="BA188" s="16"/>
      <c r="BB188" s="16"/>
      <c r="BC188" s="16"/>
      <c r="BD188" s="16"/>
      <c r="BE188" s="81">
        <f>IF(N188="základná",J188,0)</f>
        <v>0</v>
      </c>
      <c r="BF188" s="81">
        <f>IF(N188="znížená",J188,0)</f>
        <v>0</v>
      </c>
      <c r="BG188" s="81">
        <f>IF(N188="zákl. prenesená",J188,0)</f>
        <v>0</v>
      </c>
      <c r="BH188" s="81">
        <f>IF(N188="zníž. prenesená",J188,0)</f>
        <v>0</v>
      </c>
      <c r="BI188" s="81">
        <f>IF(N188="nulová",J188,0)</f>
        <v>0</v>
      </c>
      <c r="BJ188" s="3" t="s">
        <v>10</v>
      </c>
      <c r="BK188" s="81">
        <f>ROUND(I188*H188,2)</f>
        <v>0</v>
      </c>
      <c r="BL188" s="3" t="s">
        <v>179</v>
      </c>
      <c r="BM188" s="152" t="s">
        <v>343</v>
      </c>
    </row>
    <row r="189" spans="1:65" ht="14.25" customHeight="1">
      <c r="A189" s="153"/>
      <c r="B189" s="154"/>
      <c r="C189" s="153"/>
      <c r="D189" s="155" t="s">
        <v>181</v>
      </c>
      <c r="E189" s="156" t="s">
        <v>1</v>
      </c>
      <c r="F189" s="157" t="s">
        <v>344</v>
      </c>
      <c r="G189" s="153"/>
      <c r="H189" s="158">
        <v>1.232</v>
      </c>
      <c r="I189" s="153"/>
      <c r="J189" s="153"/>
      <c r="K189" s="153"/>
      <c r="L189" s="154"/>
      <c r="M189" s="159"/>
      <c r="N189" s="153"/>
      <c r="O189" s="153"/>
      <c r="P189" s="153"/>
      <c r="Q189" s="153"/>
      <c r="R189" s="153"/>
      <c r="S189" s="153"/>
      <c r="T189" s="160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6" t="s">
        <v>181</v>
      </c>
      <c r="AU189" s="156" t="s">
        <v>10</v>
      </c>
      <c r="AV189" s="153" t="s">
        <v>10</v>
      </c>
      <c r="AW189" s="153" t="s">
        <v>64</v>
      </c>
      <c r="AX189" s="153" t="s">
        <v>153</v>
      </c>
      <c r="AY189" s="156" t="s">
        <v>172</v>
      </c>
      <c r="AZ189" s="153"/>
      <c r="BA189" s="153"/>
      <c r="BB189" s="153"/>
      <c r="BC189" s="153"/>
      <c r="BD189" s="153"/>
      <c r="BE189" s="153"/>
      <c r="BF189" s="153"/>
      <c r="BG189" s="153"/>
      <c r="BH189" s="153"/>
      <c r="BI189" s="153"/>
      <c r="BJ189" s="153"/>
      <c r="BK189" s="153"/>
      <c r="BL189" s="153"/>
      <c r="BM189" s="153"/>
    </row>
    <row r="190" spans="1:65" ht="24" customHeight="1">
      <c r="A190" s="16"/>
      <c r="B190" s="17"/>
      <c r="C190" s="141" t="s">
        <v>313</v>
      </c>
      <c r="D190" s="141" t="s">
        <v>175</v>
      </c>
      <c r="E190" s="142" t="s">
        <v>345</v>
      </c>
      <c r="F190" s="143" t="s">
        <v>346</v>
      </c>
      <c r="G190" s="144" t="s">
        <v>178</v>
      </c>
      <c r="H190" s="145">
        <v>62.44</v>
      </c>
      <c r="I190" s="146"/>
      <c r="J190" s="147">
        <f>ROUND(I190*H190,2)</f>
        <v>0</v>
      </c>
      <c r="K190" s="148"/>
      <c r="L190" s="17"/>
      <c r="M190" s="149" t="s">
        <v>1</v>
      </c>
      <c r="N190" s="75" t="s">
        <v>75</v>
      </c>
      <c r="O190" s="16"/>
      <c r="P190" s="150">
        <f>O190*H190</f>
        <v>0</v>
      </c>
      <c r="Q190" s="150">
        <v>1.0000000000000001E-5</v>
      </c>
      <c r="R190" s="150">
        <f>Q190*H190</f>
        <v>6.244E-4</v>
      </c>
      <c r="S190" s="150">
        <v>0</v>
      </c>
      <c r="T190" s="151">
        <f>S190*H190</f>
        <v>0</v>
      </c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52" t="s">
        <v>179</v>
      </c>
      <c r="AS190" s="16"/>
      <c r="AT190" s="152" t="s">
        <v>175</v>
      </c>
      <c r="AU190" s="152" t="s">
        <v>10</v>
      </c>
      <c r="AV190" s="16"/>
      <c r="AW190" s="16"/>
      <c r="AX190" s="16"/>
      <c r="AY190" s="3" t="s">
        <v>172</v>
      </c>
      <c r="AZ190" s="16"/>
      <c r="BA190" s="16"/>
      <c r="BB190" s="16"/>
      <c r="BC190" s="16"/>
      <c r="BD190" s="16"/>
      <c r="BE190" s="81">
        <f>IF(N190="základná",J190,0)</f>
        <v>0</v>
      </c>
      <c r="BF190" s="81">
        <f>IF(N190="znížená",J190,0)</f>
        <v>0</v>
      </c>
      <c r="BG190" s="81">
        <f>IF(N190="zákl. prenesená",J190,0)</f>
        <v>0</v>
      </c>
      <c r="BH190" s="81">
        <f>IF(N190="zníž. prenesená",J190,0)</f>
        <v>0</v>
      </c>
      <c r="BI190" s="81">
        <f>IF(N190="nulová",J190,0)</f>
        <v>0</v>
      </c>
      <c r="BJ190" s="3" t="s">
        <v>10</v>
      </c>
      <c r="BK190" s="81">
        <f>ROUND(I190*H190,2)</f>
        <v>0</v>
      </c>
      <c r="BL190" s="3" t="s">
        <v>179</v>
      </c>
      <c r="BM190" s="152" t="s">
        <v>351</v>
      </c>
    </row>
    <row r="191" spans="1:65" ht="14.25" customHeight="1">
      <c r="A191" s="153"/>
      <c r="B191" s="154"/>
      <c r="C191" s="153"/>
      <c r="D191" s="155" t="s">
        <v>181</v>
      </c>
      <c r="E191" s="156" t="s">
        <v>1</v>
      </c>
      <c r="F191" s="157" t="s">
        <v>11</v>
      </c>
      <c r="G191" s="153"/>
      <c r="H191" s="158">
        <v>62.44</v>
      </c>
      <c r="I191" s="153"/>
      <c r="J191" s="153"/>
      <c r="K191" s="153"/>
      <c r="L191" s="154"/>
      <c r="M191" s="159"/>
      <c r="N191" s="153"/>
      <c r="O191" s="153"/>
      <c r="P191" s="153"/>
      <c r="Q191" s="153"/>
      <c r="R191" s="153"/>
      <c r="S191" s="153"/>
      <c r="T191" s="160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6" t="s">
        <v>181</v>
      </c>
      <c r="AU191" s="156" t="s">
        <v>10</v>
      </c>
      <c r="AV191" s="153" t="s">
        <v>10</v>
      </c>
      <c r="AW191" s="153" t="s">
        <v>64</v>
      </c>
      <c r="AX191" s="153" t="s">
        <v>153</v>
      </c>
      <c r="AY191" s="156" t="s">
        <v>172</v>
      </c>
      <c r="AZ191" s="153"/>
      <c r="BA191" s="153"/>
      <c r="BB191" s="153"/>
      <c r="BC191" s="153"/>
      <c r="BD191" s="153"/>
      <c r="BE191" s="153"/>
      <c r="BF191" s="153"/>
      <c r="BG191" s="153"/>
      <c r="BH191" s="153"/>
      <c r="BI191" s="153"/>
      <c r="BJ191" s="153"/>
      <c r="BK191" s="153"/>
      <c r="BL191" s="153"/>
      <c r="BM191" s="153"/>
    </row>
    <row r="192" spans="1:65" ht="24" customHeight="1">
      <c r="A192" s="16"/>
      <c r="B192" s="17"/>
      <c r="C192" s="141" t="s">
        <v>322</v>
      </c>
      <c r="D192" s="141" t="s">
        <v>175</v>
      </c>
      <c r="E192" s="142" t="s">
        <v>352</v>
      </c>
      <c r="F192" s="143" t="s">
        <v>353</v>
      </c>
      <c r="G192" s="144" t="s">
        <v>178</v>
      </c>
      <c r="H192" s="145">
        <v>24.631</v>
      </c>
      <c r="I192" s="146"/>
      <c r="J192" s="147">
        <f>ROUND(I192*H192,2)</f>
        <v>0</v>
      </c>
      <c r="K192" s="148"/>
      <c r="L192" s="17"/>
      <c r="M192" s="149" t="s">
        <v>1</v>
      </c>
      <c r="N192" s="75" t="s">
        <v>75</v>
      </c>
      <c r="O192" s="16"/>
      <c r="P192" s="150">
        <f>O192*H192</f>
        <v>0</v>
      </c>
      <c r="Q192" s="150">
        <v>0</v>
      </c>
      <c r="R192" s="150">
        <f>Q192*H192</f>
        <v>0</v>
      </c>
      <c r="S192" s="150">
        <v>0.02</v>
      </c>
      <c r="T192" s="151">
        <f>S192*H192</f>
        <v>0.49262</v>
      </c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52" t="s">
        <v>179</v>
      </c>
      <c r="AS192" s="16"/>
      <c r="AT192" s="152" t="s">
        <v>175</v>
      </c>
      <c r="AU192" s="152" t="s">
        <v>10</v>
      </c>
      <c r="AV192" s="16"/>
      <c r="AW192" s="16"/>
      <c r="AX192" s="16"/>
      <c r="AY192" s="3" t="s">
        <v>172</v>
      </c>
      <c r="AZ192" s="16"/>
      <c r="BA192" s="16"/>
      <c r="BB192" s="16"/>
      <c r="BC192" s="16"/>
      <c r="BD192" s="16"/>
      <c r="BE192" s="81">
        <f>IF(N192="základná",J192,0)</f>
        <v>0</v>
      </c>
      <c r="BF192" s="81">
        <f>IF(N192="znížená",J192,0)</f>
        <v>0</v>
      </c>
      <c r="BG192" s="81">
        <f>IF(N192="zákl. prenesená",J192,0)</f>
        <v>0</v>
      </c>
      <c r="BH192" s="81">
        <f>IF(N192="zníž. prenesená",J192,0)</f>
        <v>0</v>
      </c>
      <c r="BI192" s="81">
        <f>IF(N192="nulová",J192,0)</f>
        <v>0</v>
      </c>
      <c r="BJ192" s="3" t="s">
        <v>10</v>
      </c>
      <c r="BK192" s="81">
        <f>ROUND(I192*H192,2)</f>
        <v>0</v>
      </c>
      <c r="BL192" s="3" t="s">
        <v>179</v>
      </c>
      <c r="BM192" s="152" t="s">
        <v>357</v>
      </c>
    </row>
    <row r="193" spans="1:65" ht="14.25" customHeight="1">
      <c r="A193" s="153"/>
      <c r="B193" s="154"/>
      <c r="C193" s="153"/>
      <c r="D193" s="155" t="s">
        <v>181</v>
      </c>
      <c r="E193" s="156" t="s">
        <v>1</v>
      </c>
      <c r="F193" s="157" t="s">
        <v>44</v>
      </c>
      <c r="G193" s="153"/>
      <c r="H193" s="158">
        <v>24.631</v>
      </c>
      <c r="I193" s="153"/>
      <c r="J193" s="153"/>
      <c r="K193" s="153"/>
      <c r="L193" s="154"/>
      <c r="M193" s="159"/>
      <c r="N193" s="153"/>
      <c r="O193" s="153"/>
      <c r="P193" s="153"/>
      <c r="Q193" s="153"/>
      <c r="R193" s="153"/>
      <c r="S193" s="153"/>
      <c r="T193" s="160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6" t="s">
        <v>181</v>
      </c>
      <c r="AU193" s="156" t="s">
        <v>10</v>
      </c>
      <c r="AV193" s="153" t="s">
        <v>10</v>
      </c>
      <c r="AW193" s="153" t="s">
        <v>64</v>
      </c>
      <c r="AX193" s="153" t="s">
        <v>153</v>
      </c>
      <c r="AY193" s="156" t="s">
        <v>172</v>
      </c>
      <c r="AZ193" s="153"/>
      <c r="BA193" s="153"/>
      <c r="BB193" s="153"/>
      <c r="BC193" s="153"/>
      <c r="BD193" s="153"/>
      <c r="BE193" s="153"/>
      <c r="BF193" s="153"/>
      <c r="BG193" s="153"/>
      <c r="BH193" s="153"/>
      <c r="BI193" s="153"/>
      <c r="BJ193" s="153"/>
      <c r="BK193" s="153"/>
      <c r="BL193" s="153"/>
      <c r="BM193" s="153"/>
    </row>
    <row r="194" spans="1:65" ht="24" customHeight="1">
      <c r="A194" s="16"/>
      <c r="B194" s="17"/>
      <c r="C194" s="141" t="s">
        <v>14</v>
      </c>
      <c r="D194" s="141" t="s">
        <v>175</v>
      </c>
      <c r="E194" s="142" t="s">
        <v>362</v>
      </c>
      <c r="F194" s="143" t="s">
        <v>364</v>
      </c>
      <c r="G194" s="144" t="s">
        <v>178</v>
      </c>
      <c r="H194" s="145">
        <v>19.2</v>
      </c>
      <c r="I194" s="146"/>
      <c r="J194" s="147">
        <f>ROUND(I194*H194,2)</f>
        <v>0</v>
      </c>
      <c r="K194" s="148"/>
      <c r="L194" s="17"/>
      <c r="M194" s="149" t="s">
        <v>1</v>
      </c>
      <c r="N194" s="75" t="s">
        <v>75</v>
      </c>
      <c r="O194" s="16"/>
      <c r="P194" s="150">
        <f>O194*H194</f>
        <v>0</v>
      </c>
      <c r="Q194" s="150">
        <v>0</v>
      </c>
      <c r="R194" s="150">
        <f>Q194*H194</f>
        <v>0</v>
      </c>
      <c r="S194" s="150">
        <v>2.5000000000000001E-2</v>
      </c>
      <c r="T194" s="151">
        <f>S194*H194</f>
        <v>0.48</v>
      </c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52" t="s">
        <v>179</v>
      </c>
      <c r="AS194" s="16"/>
      <c r="AT194" s="152" t="s">
        <v>175</v>
      </c>
      <c r="AU194" s="152" t="s">
        <v>10</v>
      </c>
      <c r="AV194" s="16"/>
      <c r="AW194" s="16"/>
      <c r="AX194" s="16"/>
      <c r="AY194" s="3" t="s">
        <v>172</v>
      </c>
      <c r="AZ194" s="16"/>
      <c r="BA194" s="16"/>
      <c r="BB194" s="16"/>
      <c r="BC194" s="16"/>
      <c r="BD194" s="16"/>
      <c r="BE194" s="81">
        <f>IF(N194="základná",J194,0)</f>
        <v>0</v>
      </c>
      <c r="BF194" s="81">
        <f>IF(N194="znížená",J194,0)</f>
        <v>0</v>
      </c>
      <c r="BG194" s="81">
        <f>IF(N194="zákl. prenesená",J194,0)</f>
        <v>0</v>
      </c>
      <c r="BH194" s="81">
        <f>IF(N194="zníž. prenesená",J194,0)</f>
        <v>0</v>
      </c>
      <c r="BI194" s="81">
        <f>IF(N194="nulová",J194,0)</f>
        <v>0</v>
      </c>
      <c r="BJ194" s="3" t="s">
        <v>10</v>
      </c>
      <c r="BK194" s="81">
        <f>ROUND(I194*H194,2)</f>
        <v>0</v>
      </c>
      <c r="BL194" s="3" t="s">
        <v>179</v>
      </c>
      <c r="BM194" s="152" t="s">
        <v>365</v>
      </c>
    </row>
    <row r="195" spans="1:65" ht="14.25" customHeight="1">
      <c r="A195" s="153"/>
      <c r="B195" s="154"/>
      <c r="C195" s="153"/>
      <c r="D195" s="155" t="s">
        <v>181</v>
      </c>
      <c r="E195" s="156" t="s">
        <v>1</v>
      </c>
      <c r="F195" s="157" t="s">
        <v>366</v>
      </c>
      <c r="G195" s="153"/>
      <c r="H195" s="158">
        <v>19.2</v>
      </c>
      <c r="I195" s="153"/>
      <c r="J195" s="153"/>
      <c r="K195" s="153"/>
      <c r="L195" s="154"/>
      <c r="M195" s="159"/>
      <c r="N195" s="153"/>
      <c r="O195" s="153"/>
      <c r="P195" s="153"/>
      <c r="Q195" s="153"/>
      <c r="R195" s="153"/>
      <c r="S195" s="153"/>
      <c r="T195" s="160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/>
      <c r="AF195" s="153"/>
      <c r="AG195" s="153"/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6" t="s">
        <v>181</v>
      </c>
      <c r="AU195" s="156" t="s">
        <v>10</v>
      </c>
      <c r="AV195" s="153" t="s">
        <v>10</v>
      </c>
      <c r="AW195" s="153" t="s">
        <v>64</v>
      </c>
      <c r="AX195" s="153" t="s">
        <v>153</v>
      </c>
      <c r="AY195" s="156" t="s">
        <v>172</v>
      </c>
      <c r="AZ195" s="153"/>
      <c r="BA195" s="153"/>
      <c r="BB195" s="153"/>
      <c r="BC195" s="153"/>
      <c r="BD195" s="153"/>
      <c r="BE195" s="153"/>
      <c r="BF195" s="153"/>
      <c r="BG195" s="153"/>
      <c r="BH195" s="153"/>
      <c r="BI195" s="153"/>
      <c r="BJ195" s="153"/>
      <c r="BK195" s="153"/>
      <c r="BL195" s="153"/>
      <c r="BM195" s="153"/>
    </row>
    <row r="196" spans="1:65" ht="24" customHeight="1">
      <c r="A196" s="16"/>
      <c r="B196" s="17"/>
      <c r="C196" s="141" t="s">
        <v>335</v>
      </c>
      <c r="D196" s="141" t="s">
        <v>175</v>
      </c>
      <c r="E196" s="142" t="s">
        <v>368</v>
      </c>
      <c r="F196" s="143" t="s">
        <v>369</v>
      </c>
      <c r="G196" s="144" t="s">
        <v>178</v>
      </c>
      <c r="H196" s="145">
        <v>9.3149999999999995</v>
      </c>
      <c r="I196" s="146"/>
      <c r="J196" s="147">
        <f>ROUND(I196*H196,2)</f>
        <v>0</v>
      </c>
      <c r="K196" s="148"/>
      <c r="L196" s="17"/>
      <c r="M196" s="149" t="s">
        <v>1</v>
      </c>
      <c r="N196" s="75" t="s">
        <v>75</v>
      </c>
      <c r="O196" s="16"/>
      <c r="P196" s="150">
        <f>O196*H196</f>
        <v>0</v>
      </c>
      <c r="Q196" s="150">
        <v>0</v>
      </c>
      <c r="R196" s="150">
        <f>Q196*H196</f>
        <v>0</v>
      </c>
      <c r="S196" s="150">
        <v>2.5000000000000001E-2</v>
      </c>
      <c r="T196" s="151">
        <f>S196*H196</f>
        <v>0.232875</v>
      </c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52" t="s">
        <v>179</v>
      </c>
      <c r="AS196" s="16"/>
      <c r="AT196" s="152" t="s">
        <v>175</v>
      </c>
      <c r="AU196" s="152" t="s">
        <v>10</v>
      </c>
      <c r="AV196" s="16"/>
      <c r="AW196" s="16"/>
      <c r="AX196" s="16"/>
      <c r="AY196" s="3" t="s">
        <v>172</v>
      </c>
      <c r="AZ196" s="16"/>
      <c r="BA196" s="16"/>
      <c r="BB196" s="16"/>
      <c r="BC196" s="16"/>
      <c r="BD196" s="16"/>
      <c r="BE196" s="81">
        <f>IF(N196="základná",J196,0)</f>
        <v>0</v>
      </c>
      <c r="BF196" s="81">
        <f>IF(N196="znížená",J196,0)</f>
        <v>0</v>
      </c>
      <c r="BG196" s="81">
        <f>IF(N196="zákl. prenesená",J196,0)</f>
        <v>0</v>
      </c>
      <c r="BH196" s="81">
        <f>IF(N196="zníž. prenesená",J196,0)</f>
        <v>0</v>
      </c>
      <c r="BI196" s="81">
        <f>IF(N196="nulová",J196,0)</f>
        <v>0</v>
      </c>
      <c r="BJ196" s="3" t="s">
        <v>10</v>
      </c>
      <c r="BK196" s="81">
        <f>ROUND(I196*H196,2)</f>
        <v>0</v>
      </c>
      <c r="BL196" s="3" t="s">
        <v>179</v>
      </c>
      <c r="BM196" s="152" t="s">
        <v>370</v>
      </c>
    </row>
    <row r="197" spans="1:65" ht="14.25" customHeight="1">
      <c r="A197" s="153"/>
      <c r="B197" s="154"/>
      <c r="C197" s="153"/>
      <c r="D197" s="155" t="s">
        <v>181</v>
      </c>
      <c r="E197" s="156" t="s">
        <v>1</v>
      </c>
      <c r="F197" s="157" t="s">
        <v>371</v>
      </c>
      <c r="G197" s="153"/>
      <c r="H197" s="158">
        <v>9.3149999999999995</v>
      </c>
      <c r="I197" s="153"/>
      <c r="J197" s="153"/>
      <c r="K197" s="153"/>
      <c r="L197" s="154"/>
      <c r="M197" s="159"/>
      <c r="N197" s="153"/>
      <c r="O197" s="153"/>
      <c r="P197" s="153"/>
      <c r="Q197" s="153"/>
      <c r="R197" s="153"/>
      <c r="S197" s="153"/>
      <c r="T197" s="160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/>
      <c r="AF197" s="153"/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6" t="s">
        <v>181</v>
      </c>
      <c r="AU197" s="156" t="s">
        <v>10</v>
      </c>
      <c r="AV197" s="153" t="s">
        <v>10</v>
      </c>
      <c r="AW197" s="153" t="s">
        <v>64</v>
      </c>
      <c r="AX197" s="153" t="s">
        <v>153</v>
      </c>
      <c r="AY197" s="156" t="s">
        <v>172</v>
      </c>
      <c r="AZ197" s="153"/>
      <c r="BA197" s="153"/>
      <c r="BB197" s="153"/>
      <c r="BC197" s="153"/>
      <c r="BD197" s="153"/>
      <c r="BE197" s="153"/>
      <c r="BF197" s="153"/>
      <c r="BG197" s="153"/>
      <c r="BH197" s="153"/>
      <c r="BI197" s="153"/>
      <c r="BJ197" s="153"/>
      <c r="BK197" s="153"/>
      <c r="BL197" s="153"/>
      <c r="BM197" s="153"/>
    </row>
    <row r="198" spans="1:65" ht="16.5" customHeight="1">
      <c r="A198" s="16"/>
      <c r="B198" s="17"/>
      <c r="C198" s="141" t="s">
        <v>347</v>
      </c>
      <c r="D198" s="141" t="s">
        <v>175</v>
      </c>
      <c r="E198" s="142" t="s">
        <v>372</v>
      </c>
      <c r="F198" s="143" t="s">
        <v>373</v>
      </c>
      <c r="G198" s="144" t="s">
        <v>178</v>
      </c>
      <c r="H198" s="145">
        <v>12</v>
      </c>
      <c r="I198" s="146"/>
      <c r="J198" s="147">
        <f>ROUND(I198*H198,2)</f>
        <v>0</v>
      </c>
      <c r="K198" s="148"/>
      <c r="L198" s="17"/>
      <c r="M198" s="149" t="s">
        <v>1</v>
      </c>
      <c r="N198" s="75" t="s">
        <v>75</v>
      </c>
      <c r="O198" s="16"/>
      <c r="P198" s="150">
        <f>O198*H198</f>
        <v>0</v>
      </c>
      <c r="Q198" s="150">
        <v>0</v>
      </c>
      <c r="R198" s="150">
        <f>Q198*H198</f>
        <v>0</v>
      </c>
      <c r="S198" s="150">
        <v>2.5000000000000001E-2</v>
      </c>
      <c r="T198" s="151">
        <f>S198*H198</f>
        <v>0.30000000000000004</v>
      </c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52" t="s">
        <v>179</v>
      </c>
      <c r="AS198" s="16"/>
      <c r="AT198" s="152" t="s">
        <v>175</v>
      </c>
      <c r="AU198" s="152" t="s">
        <v>10</v>
      </c>
      <c r="AV198" s="16"/>
      <c r="AW198" s="16"/>
      <c r="AX198" s="16"/>
      <c r="AY198" s="3" t="s">
        <v>172</v>
      </c>
      <c r="AZ198" s="16"/>
      <c r="BA198" s="16"/>
      <c r="BB198" s="16"/>
      <c r="BC198" s="16"/>
      <c r="BD198" s="16"/>
      <c r="BE198" s="81">
        <f>IF(N198="základná",J198,0)</f>
        <v>0</v>
      </c>
      <c r="BF198" s="81">
        <f>IF(N198="znížená",J198,0)</f>
        <v>0</v>
      </c>
      <c r="BG198" s="81">
        <f>IF(N198="zákl. prenesená",J198,0)</f>
        <v>0</v>
      </c>
      <c r="BH198" s="81">
        <f>IF(N198="zníž. prenesená",J198,0)</f>
        <v>0</v>
      </c>
      <c r="BI198" s="81">
        <f>IF(N198="nulová",J198,0)</f>
        <v>0</v>
      </c>
      <c r="BJ198" s="3" t="s">
        <v>10</v>
      </c>
      <c r="BK198" s="81">
        <f>ROUND(I198*H198,2)</f>
        <v>0</v>
      </c>
      <c r="BL198" s="3" t="s">
        <v>179</v>
      </c>
      <c r="BM198" s="152" t="s">
        <v>374</v>
      </c>
    </row>
    <row r="199" spans="1:65" ht="14.25" customHeight="1">
      <c r="A199" s="153"/>
      <c r="B199" s="154"/>
      <c r="C199" s="153"/>
      <c r="D199" s="155" t="s">
        <v>181</v>
      </c>
      <c r="E199" s="156" t="s">
        <v>1</v>
      </c>
      <c r="F199" s="157" t="s">
        <v>375</v>
      </c>
      <c r="G199" s="153"/>
      <c r="H199" s="158">
        <v>12</v>
      </c>
      <c r="I199" s="153"/>
      <c r="J199" s="153"/>
      <c r="K199" s="153"/>
      <c r="L199" s="154"/>
      <c r="M199" s="159"/>
      <c r="N199" s="153"/>
      <c r="O199" s="153"/>
      <c r="P199" s="153"/>
      <c r="Q199" s="153"/>
      <c r="R199" s="153"/>
      <c r="S199" s="153"/>
      <c r="T199" s="160"/>
      <c r="U199" s="153"/>
      <c r="V199" s="153"/>
      <c r="W199" s="153"/>
      <c r="X199" s="153"/>
      <c r="Y199" s="153"/>
      <c r="Z199" s="153"/>
      <c r="AA199" s="153"/>
      <c r="AB199" s="153"/>
      <c r="AC199" s="153"/>
      <c r="AD199" s="153"/>
      <c r="AE199" s="153"/>
      <c r="AF199" s="153"/>
      <c r="AG199" s="153"/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53"/>
      <c r="AT199" s="156" t="s">
        <v>181</v>
      </c>
      <c r="AU199" s="156" t="s">
        <v>10</v>
      </c>
      <c r="AV199" s="153" t="s">
        <v>10</v>
      </c>
      <c r="AW199" s="153" t="s">
        <v>64</v>
      </c>
      <c r="AX199" s="153" t="s">
        <v>153</v>
      </c>
      <c r="AY199" s="156" t="s">
        <v>172</v>
      </c>
      <c r="AZ199" s="153"/>
      <c r="BA199" s="153"/>
      <c r="BB199" s="153"/>
      <c r="BC199" s="153"/>
      <c r="BD199" s="153"/>
      <c r="BE199" s="153"/>
      <c r="BF199" s="153"/>
      <c r="BG199" s="153"/>
      <c r="BH199" s="153"/>
      <c r="BI199" s="153"/>
      <c r="BJ199" s="153"/>
      <c r="BK199" s="153"/>
      <c r="BL199" s="153"/>
      <c r="BM199" s="153"/>
    </row>
    <row r="200" spans="1:65" ht="24" customHeight="1">
      <c r="A200" s="16"/>
      <c r="B200" s="17"/>
      <c r="C200" s="141" t="s">
        <v>354</v>
      </c>
      <c r="D200" s="141" t="s">
        <v>175</v>
      </c>
      <c r="E200" s="142" t="s">
        <v>376</v>
      </c>
      <c r="F200" s="143" t="s">
        <v>377</v>
      </c>
      <c r="G200" s="144" t="s">
        <v>193</v>
      </c>
      <c r="H200" s="145">
        <v>2</v>
      </c>
      <c r="I200" s="146"/>
      <c r="J200" s="147">
        <f>ROUND(I200*H200,2)</f>
        <v>0</v>
      </c>
      <c r="K200" s="148"/>
      <c r="L200" s="17"/>
      <c r="M200" s="149" t="s">
        <v>1</v>
      </c>
      <c r="N200" s="75" t="s">
        <v>75</v>
      </c>
      <c r="O200" s="16"/>
      <c r="P200" s="150">
        <f>O200*H200</f>
        <v>0</v>
      </c>
      <c r="Q200" s="150">
        <v>0</v>
      </c>
      <c r="R200" s="150">
        <f>Q200*H200</f>
        <v>0</v>
      </c>
      <c r="S200" s="150">
        <v>1E-3</v>
      </c>
      <c r="T200" s="151">
        <f>S200*H200</f>
        <v>2E-3</v>
      </c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52" t="s">
        <v>179</v>
      </c>
      <c r="AS200" s="16"/>
      <c r="AT200" s="152" t="s">
        <v>175</v>
      </c>
      <c r="AU200" s="152" t="s">
        <v>10</v>
      </c>
      <c r="AV200" s="16"/>
      <c r="AW200" s="16"/>
      <c r="AX200" s="16"/>
      <c r="AY200" s="3" t="s">
        <v>172</v>
      </c>
      <c r="AZ200" s="16"/>
      <c r="BA200" s="16"/>
      <c r="BB200" s="16"/>
      <c r="BC200" s="16"/>
      <c r="BD200" s="16"/>
      <c r="BE200" s="81">
        <f>IF(N200="základná",J200,0)</f>
        <v>0</v>
      </c>
      <c r="BF200" s="81">
        <f>IF(N200="znížená",J200,0)</f>
        <v>0</v>
      </c>
      <c r="BG200" s="81">
        <f>IF(N200="zákl. prenesená",J200,0)</f>
        <v>0</v>
      </c>
      <c r="BH200" s="81">
        <f>IF(N200="zníž. prenesená",J200,0)</f>
        <v>0</v>
      </c>
      <c r="BI200" s="81">
        <f>IF(N200="nulová",J200,0)</f>
        <v>0</v>
      </c>
      <c r="BJ200" s="3" t="s">
        <v>10</v>
      </c>
      <c r="BK200" s="81">
        <f>ROUND(I200*H200,2)</f>
        <v>0</v>
      </c>
      <c r="BL200" s="3" t="s">
        <v>179</v>
      </c>
      <c r="BM200" s="152" t="s">
        <v>378</v>
      </c>
    </row>
    <row r="201" spans="1:65" ht="14.25" customHeight="1">
      <c r="A201" s="153"/>
      <c r="B201" s="154"/>
      <c r="C201" s="153"/>
      <c r="D201" s="155" t="s">
        <v>181</v>
      </c>
      <c r="E201" s="156" t="s">
        <v>1</v>
      </c>
      <c r="F201" s="157" t="s">
        <v>379</v>
      </c>
      <c r="G201" s="153"/>
      <c r="H201" s="158">
        <v>2</v>
      </c>
      <c r="I201" s="153"/>
      <c r="J201" s="153"/>
      <c r="K201" s="153"/>
      <c r="L201" s="154"/>
      <c r="M201" s="159"/>
      <c r="N201" s="153"/>
      <c r="O201" s="153"/>
      <c r="P201" s="153"/>
      <c r="Q201" s="153"/>
      <c r="R201" s="153"/>
      <c r="S201" s="153"/>
      <c r="T201" s="160"/>
      <c r="U201" s="153"/>
      <c r="V201" s="153"/>
      <c r="W201" s="153"/>
      <c r="X201" s="153"/>
      <c r="Y201" s="153"/>
      <c r="Z201" s="153"/>
      <c r="AA201" s="153"/>
      <c r="AB201" s="153"/>
      <c r="AC201" s="153"/>
      <c r="AD201" s="153"/>
      <c r="AE201" s="153"/>
      <c r="AF201" s="153"/>
      <c r="AG201" s="153"/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  <c r="AT201" s="156" t="s">
        <v>181</v>
      </c>
      <c r="AU201" s="156" t="s">
        <v>10</v>
      </c>
      <c r="AV201" s="153" t="s">
        <v>10</v>
      </c>
      <c r="AW201" s="153" t="s">
        <v>64</v>
      </c>
      <c r="AX201" s="153" t="s">
        <v>153</v>
      </c>
      <c r="AY201" s="156" t="s">
        <v>172</v>
      </c>
      <c r="AZ201" s="153"/>
      <c r="BA201" s="153"/>
      <c r="BB201" s="153"/>
      <c r="BC201" s="153"/>
      <c r="BD201" s="153"/>
      <c r="BE201" s="153"/>
      <c r="BF201" s="153"/>
      <c r="BG201" s="153"/>
      <c r="BH201" s="153"/>
      <c r="BI201" s="153"/>
      <c r="BJ201" s="153"/>
      <c r="BK201" s="153"/>
      <c r="BL201" s="153"/>
      <c r="BM201" s="153"/>
    </row>
    <row r="202" spans="1:65" ht="24" customHeight="1">
      <c r="A202" s="16"/>
      <c r="B202" s="17"/>
      <c r="C202" s="141" t="s">
        <v>360</v>
      </c>
      <c r="D202" s="141" t="s">
        <v>175</v>
      </c>
      <c r="E202" s="142" t="s">
        <v>380</v>
      </c>
      <c r="F202" s="143" t="s">
        <v>381</v>
      </c>
      <c r="G202" s="144" t="s">
        <v>193</v>
      </c>
      <c r="H202" s="145">
        <v>8</v>
      </c>
      <c r="I202" s="146"/>
      <c r="J202" s="147">
        <f>ROUND(I202*H202,2)</f>
        <v>0</v>
      </c>
      <c r="K202" s="148"/>
      <c r="L202" s="17"/>
      <c r="M202" s="149" t="s">
        <v>1</v>
      </c>
      <c r="N202" s="75" t="s">
        <v>75</v>
      </c>
      <c r="O202" s="16"/>
      <c r="P202" s="150">
        <f>O202*H202</f>
        <v>0</v>
      </c>
      <c r="Q202" s="150">
        <v>0</v>
      </c>
      <c r="R202" s="150">
        <f>Q202*H202</f>
        <v>0</v>
      </c>
      <c r="S202" s="150">
        <v>2.5999999999999999E-2</v>
      </c>
      <c r="T202" s="151">
        <f>S202*H202</f>
        <v>0.20799999999999999</v>
      </c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52" t="s">
        <v>179</v>
      </c>
      <c r="AS202" s="16"/>
      <c r="AT202" s="152" t="s">
        <v>175</v>
      </c>
      <c r="AU202" s="152" t="s">
        <v>10</v>
      </c>
      <c r="AV202" s="16"/>
      <c r="AW202" s="16"/>
      <c r="AX202" s="16"/>
      <c r="AY202" s="3" t="s">
        <v>172</v>
      </c>
      <c r="AZ202" s="16"/>
      <c r="BA202" s="16"/>
      <c r="BB202" s="16"/>
      <c r="BC202" s="16"/>
      <c r="BD202" s="16"/>
      <c r="BE202" s="81">
        <f>IF(N202="základná",J202,0)</f>
        <v>0</v>
      </c>
      <c r="BF202" s="81">
        <f>IF(N202="znížená",J202,0)</f>
        <v>0</v>
      </c>
      <c r="BG202" s="81">
        <f>IF(N202="zákl. prenesená",J202,0)</f>
        <v>0</v>
      </c>
      <c r="BH202" s="81">
        <f>IF(N202="zníž. prenesená",J202,0)</f>
        <v>0</v>
      </c>
      <c r="BI202" s="81">
        <f>IF(N202="nulová",J202,0)</f>
        <v>0</v>
      </c>
      <c r="BJ202" s="3" t="s">
        <v>10</v>
      </c>
      <c r="BK202" s="81">
        <f>ROUND(I202*H202,2)</f>
        <v>0</v>
      </c>
      <c r="BL202" s="3" t="s">
        <v>179</v>
      </c>
      <c r="BM202" s="152" t="s">
        <v>382</v>
      </c>
    </row>
    <row r="203" spans="1:65" ht="14.25" customHeight="1">
      <c r="A203" s="153"/>
      <c r="B203" s="154"/>
      <c r="C203" s="153"/>
      <c r="D203" s="155" t="s">
        <v>181</v>
      </c>
      <c r="E203" s="156" t="s">
        <v>1</v>
      </c>
      <c r="F203" s="157" t="s">
        <v>225</v>
      </c>
      <c r="G203" s="153"/>
      <c r="H203" s="158">
        <v>8</v>
      </c>
      <c r="I203" s="153"/>
      <c r="J203" s="153"/>
      <c r="K203" s="153"/>
      <c r="L203" s="154"/>
      <c r="M203" s="159"/>
      <c r="N203" s="153"/>
      <c r="O203" s="153"/>
      <c r="P203" s="153"/>
      <c r="Q203" s="153"/>
      <c r="R203" s="153"/>
      <c r="S203" s="153"/>
      <c r="T203" s="160"/>
      <c r="U203" s="153"/>
      <c r="V203" s="153"/>
      <c r="W203" s="153"/>
      <c r="X203" s="153"/>
      <c r="Y203" s="153"/>
      <c r="Z203" s="153"/>
      <c r="AA203" s="153"/>
      <c r="AB203" s="153"/>
      <c r="AC203" s="153"/>
      <c r="AD203" s="153"/>
      <c r="AE203" s="153"/>
      <c r="AF203" s="153"/>
      <c r="AG203" s="153"/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6" t="s">
        <v>181</v>
      </c>
      <c r="AU203" s="156" t="s">
        <v>10</v>
      </c>
      <c r="AV203" s="153" t="s">
        <v>10</v>
      </c>
      <c r="AW203" s="153" t="s">
        <v>64</v>
      </c>
      <c r="AX203" s="153" t="s">
        <v>153</v>
      </c>
      <c r="AY203" s="156" t="s">
        <v>172</v>
      </c>
      <c r="AZ203" s="153"/>
      <c r="BA203" s="153"/>
      <c r="BB203" s="153"/>
      <c r="BC203" s="153"/>
      <c r="BD203" s="153"/>
      <c r="BE203" s="153"/>
      <c r="BF203" s="153"/>
      <c r="BG203" s="153"/>
      <c r="BH203" s="153"/>
      <c r="BI203" s="153"/>
      <c r="BJ203" s="153"/>
      <c r="BK203" s="153"/>
      <c r="BL203" s="153"/>
      <c r="BM203" s="153"/>
    </row>
    <row r="204" spans="1:65" ht="24" customHeight="1">
      <c r="A204" s="16"/>
      <c r="B204" s="17"/>
      <c r="C204" s="141" t="s">
        <v>383</v>
      </c>
      <c r="D204" s="141" t="s">
        <v>175</v>
      </c>
      <c r="E204" s="142" t="s">
        <v>384</v>
      </c>
      <c r="F204" s="143" t="s">
        <v>385</v>
      </c>
      <c r="G204" s="144" t="s">
        <v>193</v>
      </c>
      <c r="H204" s="145">
        <v>6</v>
      </c>
      <c r="I204" s="146"/>
      <c r="J204" s="147">
        <f>ROUND(I204*H204,2)</f>
        <v>0</v>
      </c>
      <c r="K204" s="148"/>
      <c r="L204" s="17"/>
      <c r="M204" s="149" t="s">
        <v>1</v>
      </c>
      <c r="N204" s="75" t="s">
        <v>75</v>
      </c>
      <c r="O204" s="16"/>
      <c r="P204" s="150">
        <f>O204*H204</f>
        <v>0</v>
      </c>
      <c r="Q204" s="150">
        <v>0</v>
      </c>
      <c r="R204" s="150">
        <f>Q204*H204</f>
        <v>0</v>
      </c>
      <c r="S204" s="150">
        <v>7.2999999999999995E-2</v>
      </c>
      <c r="T204" s="151">
        <f>S204*H204</f>
        <v>0.43799999999999994</v>
      </c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52" t="s">
        <v>179</v>
      </c>
      <c r="AS204" s="16"/>
      <c r="AT204" s="152" t="s">
        <v>175</v>
      </c>
      <c r="AU204" s="152" t="s">
        <v>10</v>
      </c>
      <c r="AV204" s="16"/>
      <c r="AW204" s="16"/>
      <c r="AX204" s="16"/>
      <c r="AY204" s="3" t="s">
        <v>172</v>
      </c>
      <c r="AZ204" s="16"/>
      <c r="BA204" s="16"/>
      <c r="BB204" s="16"/>
      <c r="BC204" s="16"/>
      <c r="BD204" s="16"/>
      <c r="BE204" s="81">
        <f>IF(N204="základná",J204,0)</f>
        <v>0</v>
      </c>
      <c r="BF204" s="81">
        <f>IF(N204="znížená",J204,0)</f>
        <v>0</v>
      </c>
      <c r="BG204" s="81">
        <f>IF(N204="zákl. prenesená",J204,0)</f>
        <v>0</v>
      </c>
      <c r="BH204" s="81">
        <f>IF(N204="zníž. prenesená",J204,0)</f>
        <v>0</v>
      </c>
      <c r="BI204" s="81">
        <f>IF(N204="nulová",J204,0)</f>
        <v>0</v>
      </c>
      <c r="BJ204" s="3" t="s">
        <v>10</v>
      </c>
      <c r="BK204" s="81">
        <f>ROUND(I204*H204,2)</f>
        <v>0</v>
      </c>
      <c r="BL204" s="3" t="s">
        <v>179</v>
      </c>
      <c r="BM204" s="152" t="s">
        <v>386</v>
      </c>
    </row>
    <row r="205" spans="1:65" ht="14.25" customHeight="1">
      <c r="A205" s="153"/>
      <c r="B205" s="154"/>
      <c r="C205" s="153"/>
      <c r="D205" s="155" t="s">
        <v>181</v>
      </c>
      <c r="E205" s="156" t="s">
        <v>1</v>
      </c>
      <c r="F205" s="157" t="s">
        <v>387</v>
      </c>
      <c r="G205" s="153"/>
      <c r="H205" s="158">
        <v>6</v>
      </c>
      <c r="I205" s="153"/>
      <c r="J205" s="153"/>
      <c r="K205" s="153"/>
      <c r="L205" s="154"/>
      <c r="M205" s="159"/>
      <c r="N205" s="153"/>
      <c r="O205" s="153"/>
      <c r="P205" s="153"/>
      <c r="Q205" s="153"/>
      <c r="R205" s="153"/>
      <c r="S205" s="153"/>
      <c r="T205" s="160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6" t="s">
        <v>181</v>
      </c>
      <c r="AU205" s="156" t="s">
        <v>10</v>
      </c>
      <c r="AV205" s="153" t="s">
        <v>10</v>
      </c>
      <c r="AW205" s="153" t="s">
        <v>64</v>
      </c>
      <c r="AX205" s="153" t="s">
        <v>153</v>
      </c>
      <c r="AY205" s="156" t="s">
        <v>172</v>
      </c>
      <c r="AZ205" s="153"/>
      <c r="BA205" s="153"/>
      <c r="BB205" s="153"/>
      <c r="BC205" s="153"/>
      <c r="BD205" s="153"/>
      <c r="BE205" s="153"/>
      <c r="BF205" s="153"/>
      <c r="BG205" s="153"/>
      <c r="BH205" s="153"/>
      <c r="BI205" s="153"/>
      <c r="BJ205" s="153"/>
      <c r="BK205" s="153"/>
      <c r="BL205" s="153"/>
      <c r="BM205" s="153"/>
    </row>
    <row r="206" spans="1:65" ht="36" customHeight="1">
      <c r="A206" s="16"/>
      <c r="B206" s="17"/>
      <c r="C206" s="141" t="s">
        <v>388</v>
      </c>
      <c r="D206" s="141" t="s">
        <v>175</v>
      </c>
      <c r="E206" s="142" t="s">
        <v>389</v>
      </c>
      <c r="F206" s="143" t="s">
        <v>390</v>
      </c>
      <c r="G206" s="144" t="s">
        <v>261</v>
      </c>
      <c r="H206" s="145">
        <v>18.5</v>
      </c>
      <c r="I206" s="146"/>
      <c r="J206" s="147">
        <f>ROUND(I206*H206,2)</f>
        <v>0</v>
      </c>
      <c r="K206" s="148"/>
      <c r="L206" s="17"/>
      <c r="M206" s="149" t="s">
        <v>1</v>
      </c>
      <c r="N206" s="75" t="s">
        <v>75</v>
      </c>
      <c r="O206" s="16"/>
      <c r="P206" s="150">
        <f>O206*H206</f>
        <v>0</v>
      </c>
      <c r="Q206" s="150">
        <v>0</v>
      </c>
      <c r="R206" s="150">
        <f>Q206*H206</f>
        <v>0</v>
      </c>
      <c r="S206" s="150">
        <v>8.9999999999999993E-3</v>
      </c>
      <c r="T206" s="151">
        <f>S206*H206</f>
        <v>0.16649999999999998</v>
      </c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52" t="s">
        <v>179</v>
      </c>
      <c r="AS206" s="16"/>
      <c r="AT206" s="152" t="s">
        <v>175</v>
      </c>
      <c r="AU206" s="152" t="s">
        <v>10</v>
      </c>
      <c r="AV206" s="16"/>
      <c r="AW206" s="16"/>
      <c r="AX206" s="16"/>
      <c r="AY206" s="3" t="s">
        <v>172</v>
      </c>
      <c r="AZ206" s="16"/>
      <c r="BA206" s="16"/>
      <c r="BB206" s="16"/>
      <c r="BC206" s="16"/>
      <c r="BD206" s="16"/>
      <c r="BE206" s="81">
        <f>IF(N206="základná",J206,0)</f>
        <v>0</v>
      </c>
      <c r="BF206" s="81">
        <f>IF(N206="znížená",J206,0)</f>
        <v>0</v>
      </c>
      <c r="BG206" s="81">
        <f>IF(N206="zákl. prenesená",J206,0)</f>
        <v>0</v>
      </c>
      <c r="BH206" s="81">
        <f>IF(N206="zníž. prenesená",J206,0)</f>
        <v>0</v>
      </c>
      <c r="BI206" s="81">
        <f>IF(N206="nulová",J206,0)</f>
        <v>0</v>
      </c>
      <c r="BJ206" s="3" t="s">
        <v>10</v>
      </c>
      <c r="BK206" s="81">
        <f>ROUND(I206*H206,2)</f>
        <v>0</v>
      </c>
      <c r="BL206" s="3" t="s">
        <v>179</v>
      </c>
      <c r="BM206" s="152" t="s">
        <v>391</v>
      </c>
    </row>
    <row r="207" spans="1:65" ht="14.25" customHeight="1">
      <c r="A207" s="153"/>
      <c r="B207" s="154"/>
      <c r="C207" s="153"/>
      <c r="D207" s="155" t="s">
        <v>181</v>
      </c>
      <c r="E207" s="156" t="s">
        <v>1</v>
      </c>
      <c r="F207" s="157" t="s">
        <v>392</v>
      </c>
      <c r="G207" s="153"/>
      <c r="H207" s="158">
        <v>18.5</v>
      </c>
      <c r="I207" s="153"/>
      <c r="J207" s="153"/>
      <c r="K207" s="153"/>
      <c r="L207" s="154"/>
      <c r="M207" s="159"/>
      <c r="N207" s="153"/>
      <c r="O207" s="153"/>
      <c r="P207" s="153"/>
      <c r="Q207" s="153"/>
      <c r="R207" s="153"/>
      <c r="S207" s="153"/>
      <c r="T207" s="160"/>
      <c r="U207" s="153"/>
      <c r="V207" s="153"/>
      <c r="W207" s="153"/>
      <c r="X207" s="153"/>
      <c r="Y207" s="153"/>
      <c r="Z207" s="153"/>
      <c r="AA207" s="153"/>
      <c r="AB207" s="153"/>
      <c r="AC207" s="153"/>
      <c r="AD207" s="153"/>
      <c r="AE207" s="153"/>
      <c r="AF207" s="153"/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  <c r="AT207" s="156" t="s">
        <v>181</v>
      </c>
      <c r="AU207" s="156" t="s">
        <v>10</v>
      </c>
      <c r="AV207" s="153" t="s">
        <v>10</v>
      </c>
      <c r="AW207" s="153" t="s">
        <v>64</v>
      </c>
      <c r="AX207" s="153" t="s">
        <v>15</v>
      </c>
      <c r="AY207" s="156" t="s">
        <v>172</v>
      </c>
      <c r="AZ207" s="153"/>
      <c r="BA207" s="153"/>
      <c r="BB207" s="153"/>
      <c r="BC207" s="153"/>
      <c r="BD207" s="153"/>
      <c r="BE207" s="153"/>
      <c r="BF207" s="153"/>
      <c r="BG207" s="153"/>
      <c r="BH207" s="153"/>
      <c r="BI207" s="153"/>
      <c r="BJ207" s="153"/>
      <c r="BK207" s="153"/>
      <c r="BL207" s="153"/>
      <c r="BM207" s="153"/>
    </row>
    <row r="208" spans="1:65" ht="14.25" customHeight="1">
      <c r="A208" s="161"/>
      <c r="B208" s="162"/>
      <c r="C208" s="161"/>
      <c r="D208" s="155" t="s">
        <v>181</v>
      </c>
      <c r="E208" s="163" t="s">
        <v>1</v>
      </c>
      <c r="F208" s="164" t="s">
        <v>196</v>
      </c>
      <c r="G208" s="161"/>
      <c r="H208" s="165">
        <v>18.5</v>
      </c>
      <c r="I208" s="161"/>
      <c r="J208" s="161"/>
      <c r="K208" s="161"/>
      <c r="L208" s="162"/>
      <c r="M208" s="166"/>
      <c r="N208" s="161"/>
      <c r="O208" s="161"/>
      <c r="P208" s="161"/>
      <c r="Q208" s="161"/>
      <c r="R208" s="161"/>
      <c r="S208" s="161"/>
      <c r="T208" s="167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  <c r="AQ208" s="161"/>
      <c r="AR208" s="161"/>
      <c r="AS208" s="161"/>
      <c r="AT208" s="163" t="s">
        <v>181</v>
      </c>
      <c r="AU208" s="163" t="s">
        <v>10</v>
      </c>
      <c r="AV208" s="161" t="s">
        <v>179</v>
      </c>
      <c r="AW208" s="161" t="s">
        <v>64</v>
      </c>
      <c r="AX208" s="161" t="s">
        <v>153</v>
      </c>
      <c r="AY208" s="163" t="s">
        <v>172</v>
      </c>
      <c r="AZ208" s="161"/>
      <c r="BA208" s="161"/>
      <c r="BB208" s="161"/>
      <c r="BC208" s="161"/>
      <c r="BD208" s="161"/>
      <c r="BE208" s="161"/>
      <c r="BF208" s="161"/>
      <c r="BG208" s="161"/>
      <c r="BH208" s="161"/>
      <c r="BI208" s="161"/>
      <c r="BJ208" s="161"/>
      <c r="BK208" s="161"/>
      <c r="BL208" s="161"/>
      <c r="BM208" s="161"/>
    </row>
    <row r="209" spans="1:65" ht="24" customHeight="1">
      <c r="A209" s="16"/>
      <c r="B209" s="17"/>
      <c r="C209" s="141" t="s">
        <v>393</v>
      </c>
      <c r="D209" s="141" t="s">
        <v>175</v>
      </c>
      <c r="E209" s="142" t="s">
        <v>394</v>
      </c>
      <c r="F209" s="143" t="s">
        <v>395</v>
      </c>
      <c r="G209" s="144" t="s">
        <v>193</v>
      </c>
      <c r="H209" s="145">
        <v>34</v>
      </c>
      <c r="I209" s="146"/>
      <c r="J209" s="147">
        <f>ROUND(I209*H209,2)</f>
        <v>0</v>
      </c>
      <c r="K209" s="148"/>
      <c r="L209" s="17"/>
      <c r="M209" s="149" t="s">
        <v>1</v>
      </c>
      <c r="N209" s="75" t="s">
        <v>75</v>
      </c>
      <c r="O209" s="16"/>
      <c r="P209" s="150">
        <f>O209*H209</f>
        <v>0</v>
      </c>
      <c r="Q209" s="150">
        <v>0</v>
      </c>
      <c r="R209" s="150">
        <f>Q209*H209</f>
        <v>0</v>
      </c>
      <c r="S209" s="150">
        <v>1E-3</v>
      </c>
      <c r="T209" s="151">
        <f>S209*H209</f>
        <v>3.4000000000000002E-2</v>
      </c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52" t="s">
        <v>179</v>
      </c>
      <c r="AS209" s="16"/>
      <c r="AT209" s="152" t="s">
        <v>175</v>
      </c>
      <c r="AU209" s="152" t="s">
        <v>10</v>
      </c>
      <c r="AV209" s="16"/>
      <c r="AW209" s="16"/>
      <c r="AX209" s="16"/>
      <c r="AY209" s="3" t="s">
        <v>172</v>
      </c>
      <c r="AZ209" s="16"/>
      <c r="BA209" s="16"/>
      <c r="BB209" s="16"/>
      <c r="BC209" s="16"/>
      <c r="BD209" s="16"/>
      <c r="BE209" s="81">
        <f>IF(N209="základná",J209,0)</f>
        <v>0</v>
      </c>
      <c r="BF209" s="81">
        <f>IF(N209="znížená",J209,0)</f>
        <v>0</v>
      </c>
      <c r="BG209" s="81">
        <f>IF(N209="zákl. prenesená",J209,0)</f>
        <v>0</v>
      </c>
      <c r="BH209" s="81">
        <f>IF(N209="zníž. prenesená",J209,0)</f>
        <v>0</v>
      </c>
      <c r="BI209" s="81">
        <f>IF(N209="nulová",J209,0)</f>
        <v>0</v>
      </c>
      <c r="BJ209" s="3" t="s">
        <v>10</v>
      </c>
      <c r="BK209" s="81">
        <f>ROUND(I209*H209,2)</f>
        <v>0</v>
      </c>
      <c r="BL209" s="3" t="s">
        <v>179</v>
      </c>
      <c r="BM209" s="152" t="s">
        <v>396</v>
      </c>
    </row>
    <row r="210" spans="1:65" ht="14.25" customHeight="1">
      <c r="A210" s="153"/>
      <c r="B210" s="154"/>
      <c r="C210" s="153"/>
      <c r="D210" s="155" t="s">
        <v>181</v>
      </c>
      <c r="E210" s="156" t="s">
        <v>1</v>
      </c>
      <c r="F210" s="157" t="s">
        <v>397</v>
      </c>
      <c r="G210" s="153"/>
      <c r="H210" s="158">
        <v>34</v>
      </c>
      <c r="I210" s="153"/>
      <c r="J210" s="153"/>
      <c r="K210" s="153"/>
      <c r="L210" s="154"/>
      <c r="M210" s="159"/>
      <c r="N210" s="153"/>
      <c r="O210" s="153"/>
      <c r="P210" s="153"/>
      <c r="Q210" s="153"/>
      <c r="R210" s="153"/>
      <c r="S210" s="153"/>
      <c r="T210" s="160"/>
      <c r="U210" s="153"/>
      <c r="V210" s="153"/>
      <c r="W210" s="153"/>
      <c r="X210" s="153"/>
      <c r="Y210" s="153"/>
      <c r="Z210" s="153"/>
      <c r="AA210" s="153"/>
      <c r="AB210" s="153"/>
      <c r="AC210" s="153"/>
      <c r="AD210" s="153"/>
      <c r="AE210" s="153"/>
      <c r="AF210" s="153"/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  <c r="AT210" s="156" t="s">
        <v>181</v>
      </c>
      <c r="AU210" s="156" t="s">
        <v>10</v>
      </c>
      <c r="AV210" s="153" t="s">
        <v>10</v>
      </c>
      <c r="AW210" s="153" t="s">
        <v>64</v>
      </c>
      <c r="AX210" s="153" t="s">
        <v>153</v>
      </c>
      <c r="AY210" s="156" t="s">
        <v>172</v>
      </c>
      <c r="AZ210" s="153"/>
      <c r="BA210" s="153"/>
      <c r="BB210" s="153"/>
      <c r="BC210" s="153"/>
      <c r="BD210" s="153"/>
      <c r="BE210" s="153"/>
      <c r="BF210" s="153"/>
      <c r="BG210" s="153"/>
      <c r="BH210" s="153"/>
      <c r="BI210" s="153"/>
      <c r="BJ210" s="153"/>
      <c r="BK210" s="153"/>
      <c r="BL210" s="153"/>
      <c r="BM210" s="153"/>
    </row>
    <row r="211" spans="1:65" ht="24" customHeight="1">
      <c r="A211" s="16"/>
      <c r="B211" s="17"/>
      <c r="C211" s="141" t="s">
        <v>398</v>
      </c>
      <c r="D211" s="141" t="s">
        <v>175</v>
      </c>
      <c r="E211" s="142" t="s">
        <v>399</v>
      </c>
      <c r="F211" s="143" t="s">
        <v>400</v>
      </c>
      <c r="G211" s="144" t="s">
        <v>178</v>
      </c>
      <c r="H211" s="145">
        <v>87.070999999999998</v>
      </c>
      <c r="I211" s="146"/>
      <c r="J211" s="147">
        <f>ROUND(I211*H211,2)</f>
        <v>0</v>
      </c>
      <c r="K211" s="148"/>
      <c r="L211" s="17"/>
      <c r="M211" s="149" t="s">
        <v>1</v>
      </c>
      <c r="N211" s="75" t="s">
        <v>75</v>
      </c>
      <c r="O211" s="16"/>
      <c r="P211" s="150">
        <f>O211*H211</f>
        <v>0</v>
      </c>
      <c r="Q211" s="150">
        <v>0</v>
      </c>
      <c r="R211" s="150">
        <f>Q211*H211</f>
        <v>0</v>
      </c>
      <c r="S211" s="150">
        <v>4.0000000000000001E-3</v>
      </c>
      <c r="T211" s="151">
        <f>S211*H211</f>
        <v>0.34828399999999998</v>
      </c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52" t="s">
        <v>179</v>
      </c>
      <c r="AS211" s="16"/>
      <c r="AT211" s="152" t="s">
        <v>175</v>
      </c>
      <c r="AU211" s="152" t="s">
        <v>10</v>
      </c>
      <c r="AV211" s="16"/>
      <c r="AW211" s="16"/>
      <c r="AX211" s="16"/>
      <c r="AY211" s="3" t="s">
        <v>172</v>
      </c>
      <c r="AZ211" s="16"/>
      <c r="BA211" s="16"/>
      <c r="BB211" s="16"/>
      <c r="BC211" s="16"/>
      <c r="BD211" s="16"/>
      <c r="BE211" s="81">
        <f>IF(N211="základná",J211,0)</f>
        <v>0</v>
      </c>
      <c r="BF211" s="81">
        <f>IF(N211="znížená",J211,0)</f>
        <v>0</v>
      </c>
      <c r="BG211" s="81">
        <f>IF(N211="zákl. prenesená",J211,0)</f>
        <v>0</v>
      </c>
      <c r="BH211" s="81">
        <f>IF(N211="zníž. prenesená",J211,0)</f>
        <v>0</v>
      </c>
      <c r="BI211" s="81">
        <f>IF(N211="nulová",J211,0)</f>
        <v>0</v>
      </c>
      <c r="BJ211" s="3" t="s">
        <v>10</v>
      </c>
      <c r="BK211" s="81">
        <f>ROUND(I211*H211,2)</f>
        <v>0</v>
      </c>
      <c r="BL211" s="3" t="s">
        <v>179</v>
      </c>
      <c r="BM211" s="152" t="s">
        <v>401</v>
      </c>
    </row>
    <row r="212" spans="1:65" ht="14.25" customHeight="1">
      <c r="A212" s="153"/>
      <c r="B212" s="154"/>
      <c r="C212" s="153"/>
      <c r="D212" s="155" t="s">
        <v>181</v>
      </c>
      <c r="E212" s="156" t="s">
        <v>1</v>
      </c>
      <c r="F212" s="157" t="s">
        <v>11</v>
      </c>
      <c r="G212" s="153"/>
      <c r="H212" s="158">
        <v>62.44</v>
      </c>
      <c r="I212" s="153"/>
      <c r="J212" s="153"/>
      <c r="K212" s="153"/>
      <c r="L212" s="154"/>
      <c r="M212" s="159"/>
      <c r="N212" s="153"/>
      <c r="O212" s="153"/>
      <c r="P212" s="153"/>
      <c r="Q212" s="153"/>
      <c r="R212" s="153"/>
      <c r="S212" s="153"/>
      <c r="T212" s="160"/>
      <c r="U212" s="153"/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/>
      <c r="AF212" s="153"/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  <c r="AT212" s="156" t="s">
        <v>181</v>
      </c>
      <c r="AU212" s="156" t="s">
        <v>10</v>
      </c>
      <c r="AV212" s="153" t="s">
        <v>10</v>
      </c>
      <c r="AW212" s="153" t="s">
        <v>64</v>
      </c>
      <c r="AX212" s="153" t="s">
        <v>15</v>
      </c>
      <c r="AY212" s="156" t="s">
        <v>172</v>
      </c>
      <c r="AZ212" s="153"/>
      <c r="BA212" s="153"/>
      <c r="BB212" s="153"/>
      <c r="BC212" s="153"/>
      <c r="BD212" s="153"/>
      <c r="BE212" s="153"/>
      <c r="BF212" s="153"/>
      <c r="BG212" s="153"/>
      <c r="BH212" s="153"/>
      <c r="BI212" s="153"/>
      <c r="BJ212" s="153"/>
      <c r="BK212" s="153"/>
      <c r="BL212" s="153"/>
      <c r="BM212" s="153"/>
    </row>
    <row r="213" spans="1:65" ht="14.25" customHeight="1">
      <c r="A213" s="153"/>
      <c r="B213" s="154"/>
      <c r="C213" s="153"/>
      <c r="D213" s="155" t="s">
        <v>181</v>
      </c>
      <c r="E213" s="156" t="s">
        <v>1</v>
      </c>
      <c r="F213" s="157" t="s">
        <v>44</v>
      </c>
      <c r="G213" s="153"/>
      <c r="H213" s="158">
        <v>24.631</v>
      </c>
      <c r="I213" s="153"/>
      <c r="J213" s="153"/>
      <c r="K213" s="153"/>
      <c r="L213" s="154"/>
      <c r="M213" s="159"/>
      <c r="N213" s="153"/>
      <c r="O213" s="153"/>
      <c r="P213" s="153"/>
      <c r="Q213" s="153"/>
      <c r="R213" s="153"/>
      <c r="S213" s="153"/>
      <c r="T213" s="160"/>
      <c r="U213" s="153"/>
      <c r="V213" s="153"/>
      <c r="W213" s="153"/>
      <c r="X213" s="153"/>
      <c r="Y213" s="153"/>
      <c r="Z213" s="153"/>
      <c r="AA213" s="153"/>
      <c r="AB213" s="153"/>
      <c r="AC213" s="153"/>
      <c r="AD213" s="153"/>
      <c r="AE213" s="153"/>
      <c r="AF213" s="153"/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6" t="s">
        <v>181</v>
      </c>
      <c r="AU213" s="156" t="s">
        <v>10</v>
      </c>
      <c r="AV213" s="153" t="s">
        <v>10</v>
      </c>
      <c r="AW213" s="153" t="s">
        <v>64</v>
      </c>
      <c r="AX213" s="153" t="s">
        <v>15</v>
      </c>
      <c r="AY213" s="156" t="s">
        <v>172</v>
      </c>
      <c r="AZ213" s="153"/>
      <c r="BA213" s="153"/>
      <c r="BB213" s="153"/>
      <c r="BC213" s="153"/>
      <c r="BD213" s="153"/>
      <c r="BE213" s="153"/>
      <c r="BF213" s="153"/>
      <c r="BG213" s="153"/>
      <c r="BH213" s="153"/>
      <c r="BI213" s="153"/>
      <c r="BJ213" s="153"/>
      <c r="BK213" s="153"/>
      <c r="BL213" s="153"/>
      <c r="BM213" s="153"/>
    </row>
    <row r="214" spans="1:65" ht="14.25" customHeight="1">
      <c r="A214" s="161"/>
      <c r="B214" s="162"/>
      <c r="C214" s="161"/>
      <c r="D214" s="155" t="s">
        <v>181</v>
      </c>
      <c r="E214" s="163" t="s">
        <v>25</v>
      </c>
      <c r="F214" s="164" t="s">
        <v>196</v>
      </c>
      <c r="G214" s="161"/>
      <c r="H214" s="165">
        <v>87.070999999999998</v>
      </c>
      <c r="I214" s="161"/>
      <c r="J214" s="161"/>
      <c r="K214" s="161"/>
      <c r="L214" s="162"/>
      <c r="M214" s="166"/>
      <c r="N214" s="161"/>
      <c r="O214" s="161"/>
      <c r="P214" s="161"/>
      <c r="Q214" s="161"/>
      <c r="R214" s="161"/>
      <c r="S214" s="161"/>
      <c r="T214" s="167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61"/>
      <c r="AS214" s="161"/>
      <c r="AT214" s="163" t="s">
        <v>181</v>
      </c>
      <c r="AU214" s="163" t="s">
        <v>10</v>
      </c>
      <c r="AV214" s="161" t="s">
        <v>179</v>
      </c>
      <c r="AW214" s="161" t="s">
        <v>64</v>
      </c>
      <c r="AX214" s="161" t="s">
        <v>153</v>
      </c>
      <c r="AY214" s="163" t="s">
        <v>172</v>
      </c>
      <c r="AZ214" s="161"/>
      <c r="BA214" s="161"/>
      <c r="BB214" s="161"/>
      <c r="BC214" s="161"/>
      <c r="BD214" s="161"/>
      <c r="BE214" s="161"/>
      <c r="BF214" s="161"/>
      <c r="BG214" s="161"/>
      <c r="BH214" s="161"/>
      <c r="BI214" s="161"/>
      <c r="BJ214" s="161"/>
      <c r="BK214" s="161"/>
      <c r="BL214" s="161"/>
      <c r="BM214" s="161"/>
    </row>
    <row r="215" spans="1:65" ht="24" customHeight="1">
      <c r="A215" s="16"/>
      <c r="B215" s="17"/>
      <c r="C215" s="141" t="s">
        <v>402</v>
      </c>
      <c r="D215" s="141" t="s">
        <v>175</v>
      </c>
      <c r="E215" s="142" t="s">
        <v>403</v>
      </c>
      <c r="F215" s="143" t="s">
        <v>404</v>
      </c>
      <c r="G215" s="144" t="s">
        <v>178</v>
      </c>
      <c r="H215" s="145">
        <v>153.048</v>
      </c>
      <c r="I215" s="146"/>
      <c r="J215" s="147">
        <f>ROUND(I215*H215,2)</f>
        <v>0</v>
      </c>
      <c r="K215" s="148"/>
      <c r="L215" s="17"/>
      <c r="M215" s="149" t="s">
        <v>1</v>
      </c>
      <c r="N215" s="75" t="s">
        <v>75</v>
      </c>
      <c r="O215" s="16"/>
      <c r="P215" s="150">
        <f>O215*H215</f>
        <v>0</v>
      </c>
      <c r="Q215" s="150">
        <v>0</v>
      </c>
      <c r="R215" s="150">
        <f>Q215*H215</f>
        <v>0</v>
      </c>
      <c r="S215" s="150">
        <v>4.0000000000000001E-3</v>
      </c>
      <c r="T215" s="151">
        <f>S215*H215</f>
        <v>0.61219200000000007</v>
      </c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52" t="s">
        <v>179</v>
      </c>
      <c r="AS215" s="16"/>
      <c r="AT215" s="152" t="s">
        <v>175</v>
      </c>
      <c r="AU215" s="152" t="s">
        <v>10</v>
      </c>
      <c r="AV215" s="16"/>
      <c r="AW215" s="16"/>
      <c r="AX215" s="16"/>
      <c r="AY215" s="3" t="s">
        <v>172</v>
      </c>
      <c r="AZ215" s="16"/>
      <c r="BA215" s="16"/>
      <c r="BB215" s="16"/>
      <c r="BC215" s="16"/>
      <c r="BD215" s="16"/>
      <c r="BE215" s="81">
        <f>IF(N215="základná",J215,0)</f>
        <v>0</v>
      </c>
      <c r="BF215" s="81">
        <f>IF(N215="znížená",J215,0)</f>
        <v>0</v>
      </c>
      <c r="BG215" s="81">
        <f>IF(N215="zákl. prenesená",J215,0)</f>
        <v>0</v>
      </c>
      <c r="BH215" s="81">
        <f>IF(N215="zníž. prenesená",J215,0)</f>
        <v>0</v>
      </c>
      <c r="BI215" s="81">
        <f>IF(N215="nulová",J215,0)</f>
        <v>0</v>
      </c>
      <c r="BJ215" s="3" t="s">
        <v>10</v>
      </c>
      <c r="BK215" s="81">
        <f>ROUND(I215*H215,2)</f>
        <v>0</v>
      </c>
      <c r="BL215" s="3" t="s">
        <v>179</v>
      </c>
      <c r="BM215" s="152" t="s">
        <v>405</v>
      </c>
    </row>
    <row r="216" spans="1:65" ht="14.25" customHeight="1">
      <c r="A216" s="153"/>
      <c r="B216" s="154"/>
      <c r="C216" s="153"/>
      <c r="D216" s="155" t="s">
        <v>181</v>
      </c>
      <c r="E216" s="156" t="s">
        <v>1</v>
      </c>
      <c r="F216" s="157" t="s">
        <v>406</v>
      </c>
      <c r="G216" s="153"/>
      <c r="H216" s="158">
        <v>102.785</v>
      </c>
      <c r="I216" s="153"/>
      <c r="J216" s="153"/>
      <c r="K216" s="153"/>
      <c r="L216" s="154"/>
      <c r="M216" s="159"/>
      <c r="N216" s="153"/>
      <c r="O216" s="153"/>
      <c r="P216" s="153"/>
      <c r="Q216" s="153"/>
      <c r="R216" s="153"/>
      <c r="S216" s="153"/>
      <c r="T216" s="160"/>
      <c r="U216" s="153"/>
      <c r="V216" s="153"/>
      <c r="W216" s="153"/>
      <c r="X216" s="153"/>
      <c r="Y216" s="153"/>
      <c r="Z216" s="153"/>
      <c r="AA216" s="153"/>
      <c r="AB216" s="153"/>
      <c r="AC216" s="153"/>
      <c r="AD216" s="153"/>
      <c r="AE216" s="153"/>
      <c r="AF216" s="153"/>
      <c r="AG216" s="153"/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53"/>
      <c r="AT216" s="156" t="s">
        <v>181</v>
      </c>
      <c r="AU216" s="156" t="s">
        <v>10</v>
      </c>
      <c r="AV216" s="153" t="s">
        <v>10</v>
      </c>
      <c r="AW216" s="153" t="s">
        <v>64</v>
      </c>
      <c r="AX216" s="153" t="s">
        <v>15</v>
      </c>
      <c r="AY216" s="156" t="s">
        <v>172</v>
      </c>
      <c r="AZ216" s="153"/>
      <c r="BA216" s="153"/>
      <c r="BB216" s="153"/>
      <c r="BC216" s="153"/>
      <c r="BD216" s="153"/>
      <c r="BE216" s="153"/>
      <c r="BF216" s="153"/>
      <c r="BG216" s="153"/>
      <c r="BH216" s="153"/>
      <c r="BI216" s="153"/>
      <c r="BJ216" s="153"/>
      <c r="BK216" s="153"/>
      <c r="BL216" s="153"/>
      <c r="BM216" s="153"/>
    </row>
    <row r="217" spans="1:65" ht="14.25" customHeight="1">
      <c r="A217" s="153"/>
      <c r="B217" s="154"/>
      <c r="C217" s="153"/>
      <c r="D217" s="155" t="s">
        <v>181</v>
      </c>
      <c r="E217" s="156" t="s">
        <v>1</v>
      </c>
      <c r="F217" s="157" t="s">
        <v>407</v>
      </c>
      <c r="G217" s="153"/>
      <c r="H217" s="158">
        <v>12.48</v>
      </c>
      <c r="I217" s="153"/>
      <c r="J217" s="153"/>
      <c r="K217" s="153"/>
      <c r="L217" s="154"/>
      <c r="M217" s="159"/>
      <c r="N217" s="153"/>
      <c r="O217" s="153"/>
      <c r="P217" s="153"/>
      <c r="Q217" s="153"/>
      <c r="R217" s="153"/>
      <c r="S217" s="153"/>
      <c r="T217" s="160"/>
      <c r="U217" s="153"/>
      <c r="V217" s="153"/>
      <c r="W217" s="153"/>
      <c r="X217" s="153"/>
      <c r="Y217" s="153"/>
      <c r="Z217" s="153"/>
      <c r="AA217" s="153"/>
      <c r="AB217" s="153"/>
      <c r="AC217" s="153"/>
      <c r="AD217" s="153"/>
      <c r="AE217" s="153"/>
      <c r="AF217" s="153"/>
      <c r="AG217" s="153"/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  <c r="AT217" s="156" t="s">
        <v>181</v>
      </c>
      <c r="AU217" s="156" t="s">
        <v>10</v>
      </c>
      <c r="AV217" s="153" t="s">
        <v>10</v>
      </c>
      <c r="AW217" s="153" t="s">
        <v>64</v>
      </c>
      <c r="AX217" s="153" t="s">
        <v>15</v>
      </c>
      <c r="AY217" s="156" t="s">
        <v>172</v>
      </c>
      <c r="AZ217" s="153"/>
      <c r="BA217" s="153"/>
      <c r="BB217" s="153"/>
      <c r="BC217" s="153"/>
      <c r="BD217" s="153"/>
      <c r="BE217" s="153"/>
      <c r="BF217" s="153"/>
      <c r="BG217" s="153"/>
      <c r="BH217" s="153"/>
      <c r="BI217" s="153"/>
      <c r="BJ217" s="153"/>
      <c r="BK217" s="153"/>
      <c r="BL217" s="153"/>
      <c r="BM217" s="153"/>
    </row>
    <row r="218" spans="1:65" ht="14.25" customHeight="1">
      <c r="A218" s="153"/>
      <c r="B218" s="154"/>
      <c r="C218" s="153"/>
      <c r="D218" s="155" t="s">
        <v>181</v>
      </c>
      <c r="E218" s="156" t="s">
        <v>1</v>
      </c>
      <c r="F218" s="157" t="s">
        <v>408</v>
      </c>
      <c r="G218" s="153"/>
      <c r="H218" s="158">
        <v>-5.7130000000000001</v>
      </c>
      <c r="I218" s="153"/>
      <c r="J218" s="153"/>
      <c r="K218" s="153"/>
      <c r="L218" s="154"/>
      <c r="M218" s="159"/>
      <c r="N218" s="153"/>
      <c r="O218" s="153"/>
      <c r="P218" s="153"/>
      <c r="Q218" s="153"/>
      <c r="R218" s="153"/>
      <c r="S218" s="153"/>
      <c r="T218" s="160"/>
      <c r="U218" s="153"/>
      <c r="V218" s="153"/>
      <c r="W218" s="153"/>
      <c r="X218" s="153"/>
      <c r="Y218" s="153"/>
      <c r="Z218" s="153"/>
      <c r="AA218" s="153"/>
      <c r="AB218" s="153"/>
      <c r="AC218" s="153"/>
      <c r="AD218" s="153"/>
      <c r="AE218" s="153"/>
      <c r="AF218" s="153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  <c r="AT218" s="156" t="s">
        <v>181</v>
      </c>
      <c r="AU218" s="156" t="s">
        <v>10</v>
      </c>
      <c r="AV218" s="153" t="s">
        <v>10</v>
      </c>
      <c r="AW218" s="153" t="s">
        <v>64</v>
      </c>
      <c r="AX218" s="153" t="s">
        <v>15</v>
      </c>
      <c r="AY218" s="156" t="s">
        <v>172</v>
      </c>
      <c r="AZ218" s="153"/>
      <c r="BA218" s="153"/>
      <c r="BB218" s="153"/>
      <c r="BC218" s="153"/>
      <c r="BD218" s="153"/>
      <c r="BE218" s="153"/>
      <c r="BF218" s="153"/>
      <c r="BG218" s="153"/>
      <c r="BH218" s="153"/>
      <c r="BI218" s="153"/>
      <c r="BJ218" s="153"/>
      <c r="BK218" s="153"/>
      <c r="BL218" s="153"/>
      <c r="BM218" s="153"/>
    </row>
    <row r="219" spans="1:65" ht="14.25" customHeight="1">
      <c r="A219" s="153"/>
      <c r="B219" s="154"/>
      <c r="C219" s="153"/>
      <c r="D219" s="155" t="s">
        <v>181</v>
      </c>
      <c r="E219" s="156" t="s">
        <v>1</v>
      </c>
      <c r="F219" s="157" t="s">
        <v>409</v>
      </c>
      <c r="G219" s="153"/>
      <c r="H219" s="158">
        <v>-20.79</v>
      </c>
      <c r="I219" s="153"/>
      <c r="J219" s="153"/>
      <c r="K219" s="153"/>
      <c r="L219" s="154"/>
      <c r="M219" s="159"/>
      <c r="N219" s="153"/>
      <c r="O219" s="153"/>
      <c r="P219" s="153"/>
      <c r="Q219" s="153"/>
      <c r="R219" s="153"/>
      <c r="S219" s="153"/>
      <c r="T219" s="160"/>
      <c r="U219" s="153"/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6" t="s">
        <v>181</v>
      </c>
      <c r="AU219" s="156" t="s">
        <v>10</v>
      </c>
      <c r="AV219" s="153" t="s">
        <v>10</v>
      </c>
      <c r="AW219" s="153" t="s">
        <v>64</v>
      </c>
      <c r="AX219" s="153" t="s">
        <v>15</v>
      </c>
      <c r="AY219" s="156" t="s">
        <v>172</v>
      </c>
      <c r="AZ219" s="153"/>
      <c r="BA219" s="153"/>
      <c r="BB219" s="153"/>
      <c r="BC219" s="153"/>
      <c r="BD219" s="153"/>
      <c r="BE219" s="153"/>
      <c r="BF219" s="153"/>
      <c r="BG219" s="153"/>
      <c r="BH219" s="153"/>
      <c r="BI219" s="153"/>
      <c r="BJ219" s="153"/>
      <c r="BK219" s="153"/>
      <c r="BL219" s="153"/>
      <c r="BM219" s="153"/>
    </row>
    <row r="220" spans="1:65" ht="14.25" customHeight="1">
      <c r="A220" s="185"/>
      <c r="B220" s="186"/>
      <c r="C220" s="185"/>
      <c r="D220" s="155" t="s">
        <v>181</v>
      </c>
      <c r="E220" s="187" t="s">
        <v>1</v>
      </c>
      <c r="F220" s="188" t="s">
        <v>410</v>
      </c>
      <c r="G220" s="185"/>
      <c r="H220" s="189">
        <v>88.762</v>
      </c>
      <c r="I220" s="185"/>
      <c r="J220" s="185"/>
      <c r="K220" s="185"/>
      <c r="L220" s="186"/>
      <c r="M220" s="190"/>
      <c r="N220" s="185"/>
      <c r="O220" s="185"/>
      <c r="P220" s="185"/>
      <c r="Q220" s="185"/>
      <c r="R220" s="185"/>
      <c r="S220" s="185"/>
      <c r="T220" s="191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5"/>
      <c r="AE220" s="185"/>
      <c r="AF220" s="185"/>
      <c r="AG220" s="185"/>
      <c r="AH220" s="185"/>
      <c r="AI220" s="185"/>
      <c r="AJ220" s="185"/>
      <c r="AK220" s="185"/>
      <c r="AL220" s="185"/>
      <c r="AM220" s="185"/>
      <c r="AN220" s="185"/>
      <c r="AO220" s="185"/>
      <c r="AP220" s="185"/>
      <c r="AQ220" s="185"/>
      <c r="AR220" s="185"/>
      <c r="AS220" s="185"/>
      <c r="AT220" s="187" t="s">
        <v>181</v>
      </c>
      <c r="AU220" s="187" t="s">
        <v>10</v>
      </c>
      <c r="AV220" s="185" t="s">
        <v>187</v>
      </c>
      <c r="AW220" s="185" t="s">
        <v>64</v>
      </c>
      <c r="AX220" s="185" t="s">
        <v>15</v>
      </c>
      <c r="AY220" s="187" t="s">
        <v>172</v>
      </c>
      <c r="AZ220" s="185"/>
      <c r="BA220" s="185"/>
      <c r="BB220" s="185"/>
      <c r="BC220" s="185"/>
      <c r="BD220" s="185"/>
      <c r="BE220" s="185"/>
      <c r="BF220" s="185"/>
      <c r="BG220" s="185"/>
      <c r="BH220" s="185"/>
      <c r="BI220" s="185"/>
      <c r="BJ220" s="185"/>
      <c r="BK220" s="185"/>
      <c r="BL220" s="185"/>
      <c r="BM220" s="185"/>
    </row>
    <row r="221" spans="1:65" ht="14.25" customHeight="1">
      <c r="A221" s="153"/>
      <c r="B221" s="154"/>
      <c r="C221" s="153"/>
      <c r="D221" s="155" t="s">
        <v>181</v>
      </c>
      <c r="E221" s="156" t="s">
        <v>1</v>
      </c>
      <c r="F221" s="157" t="s">
        <v>411</v>
      </c>
      <c r="G221" s="153"/>
      <c r="H221" s="158">
        <v>20.975999999999999</v>
      </c>
      <c r="I221" s="153"/>
      <c r="J221" s="153"/>
      <c r="K221" s="153"/>
      <c r="L221" s="154"/>
      <c r="M221" s="159"/>
      <c r="N221" s="153"/>
      <c r="O221" s="153"/>
      <c r="P221" s="153"/>
      <c r="Q221" s="153"/>
      <c r="R221" s="153"/>
      <c r="S221" s="153"/>
      <c r="T221" s="160"/>
      <c r="U221" s="153"/>
      <c r="V221" s="153"/>
      <c r="W221" s="153"/>
      <c r="X221" s="153"/>
      <c r="Y221" s="153"/>
      <c r="Z221" s="153"/>
      <c r="AA221" s="153"/>
      <c r="AB221" s="153"/>
      <c r="AC221" s="153"/>
      <c r="AD221" s="153"/>
      <c r="AE221" s="153"/>
      <c r="AF221" s="153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  <c r="AT221" s="156" t="s">
        <v>181</v>
      </c>
      <c r="AU221" s="156" t="s">
        <v>10</v>
      </c>
      <c r="AV221" s="153" t="s">
        <v>10</v>
      </c>
      <c r="AW221" s="153" t="s">
        <v>64</v>
      </c>
      <c r="AX221" s="153" t="s">
        <v>15</v>
      </c>
      <c r="AY221" s="156" t="s">
        <v>172</v>
      </c>
      <c r="AZ221" s="153"/>
      <c r="BA221" s="153"/>
      <c r="BB221" s="153"/>
      <c r="BC221" s="153"/>
      <c r="BD221" s="153"/>
      <c r="BE221" s="153"/>
      <c r="BF221" s="153"/>
      <c r="BG221" s="153"/>
      <c r="BH221" s="153"/>
      <c r="BI221" s="153"/>
      <c r="BJ221" s="153"/>
      <c r="BK221" s="153"/>
      <c r="BL221" s="153"/>
      <c r="BM221" s="153"/>
    </row>
    <row r="222" spans="1:65" ht="14.25" customHeight="1">
      <c r="A222" s="153"/>
      <c r="B222" s="154"/>
      <c r="C222" s="153"/>
      <c r="D222" s="155" t="s">
        <v>181</v>
      </c>
      <c r="E222" s="156" t="s">
        <v>1</v>
      </c>
      <c r="F222" s="157" t="s">
        <v>412</v>
      </c>
      <c r="G222" s="153"/>
      <c r="H222" s="158">
        <v>13.153</v>
      </c>
      <c r="I222" s="153"/>
      <c r="J222" s="153"/>
      <c r="K222" s="153"/>
      <c r="L222" s="154"/>
      <c r="M222" s="159"/>
      <c r="N222" s="153"/>
      <c r="O222" s="153"/>
      <c r="P222" s="153"/>
      <c r="Q222" s="153"/>
      <c r="R222" s="153"/>
      <c r="S222" s="153"/>
      <c r="T222" s="160"/>
      <c r="U222" s="153"/>
      <c r="V222" s="153"/>
      <c r="W222" s="153"/>
      <c r="X222" s="153"/>
      <c r="Y222" s="153"/>
      <c r="Z222" s="153"/>
      <c r="AA222" s="153"/>
      <c r="AB222" s="153"/>
      <c r="AC222" s="153"/>
      <c r="AD222" s="153"/>
      <c r="AE222" s="153"/>
      <c r="AF222" s="153"/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  <c r="AT222" s="156" t="s">
        <v>181</v>
      </c>
      <c r="AU222" s="156" t="s">
        <v>10</v>
      </c>
      <c r="AV222" s="153" t="s">
        <v>10</v>
      </c>
      <c r="AW222" s="153" t="s">
        <v>64</v>
      </c>
      <c r="AX222" s="153" t="s">
        <v>15</v>
      </c>
      <c r="AY222" s="156" t="s">
        <v>172</v>
      </c>
      <c r="AZ222" s="153"/>
      <c r="BA222" s="153"/>
      <c r="BB222" s="153"/>
      <c r="BC222" s="153"/>
      <c r="BD222" s="153"/>
      <c r="BE222" s="153"/>
      <c r="BF222" s="153"/>
      <c r="BG222" s="153"/>
      <c r="BH222" s="153"/>
      <c r="BI222" s="153"/>
      <c r="BJ222" s="153"/>
      <c r="BK222" s="153"/>
      <c r="BL222" s="153"/>
      <c r="BM222" s="153"/>
    </row>
    <row r="223" spans="1:65" ht="14.25" customHeight="1">
      <c r="A223" s="153"/>
      <c r="B223" s="154"/>
      <c r="C223" s="153"/>
      <c r="D223" s="155" t="s">
        <v>181</v>
      </c>
      <c r="E223" s="156" t="s">
        <v>1</v>
      </c>
      <c r="F223" s="157" t="s">
        <v>413</v>
      </c>
      <c r="G223" s="153"/>
      <c r="H223" s="158">
        <v>30.539000000000001</v>
      </c>
      <c r="I223" s="153"/>
      <c r="J223" s="153"/>
      <c r="K223" s="153"/>
      <c r="L223" s="154"/>
      <c r="M223" s="159"/>
      <c r="N223" s="153"/>
      <c r="O223" s="153"/>
      <c r="P223" s="153"/>
      <c r="Q223" s="153"/>
      <c r="R223" s="153"/>
      <c r="S223" s="153"/>
      <c r="T223" s="160"/>
      <c r="U223" s="153"/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153"/>
      <c r="AG223" s="153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  <c r="AT223" s="156" t="s">
        <v>181</v>
      </c>
      <c r="AU223" s="156" t="s">
        <v>10</v>
      </c>
      <c r="AV223" s="153" t="s">
        <v>10</v>
      </c>
      <c r="AW223" s="153" t="s">
        <v>64</v>
      </c>
      <c r="AX223" s="153" t="s">
        <v>15</v>
      </c>
      <c r="AY223" s="156" t="s">
        <v>172</v>
      </c>
      <c r="AZ223" s="153"/>
      <c r="BA223" s="153"/>
      <c r="BB223" s="153"/>
      <c r="BC223" s="153"/>
      <c r="BD223" s="153"/>
      <c r="BE223" s="153"/>
      <c r="BF223" s="153"/>
      <c r="BG223" s="153"/>
      <c r="BH223" s="153"/>
      <c r="BI223" s="153"/>
      <c r="BJ223" s="153"/>
      <c r="BK223" s="153"/>
      <c r="BL223" s="153"/>
      <c r="BM223" s="153"/>
    </row>
    <row r="224" spans="1:65" ht="14.25" customHeight="1">
      <c r="A224" s="153"/>
      <c r="B224" s="154"/>
      <c r="C224" s="153"/>
      <c r="D224" s="155" t="s">
        <v>181</v>
      </c>
      <c r="E224" s="156" t="s">
        <v>1</v>
      </c>
      <c r="F224" s="157" t="s">
        <v>411</v>
      </c>
      <c r="G224" s="153"/>
      <c r="H224" s="158">
        <v>20.975999999999999</v>
      </c>
      <c r="I224" s="153"/>
      <c r="J224" s="153"/>
      <c r="K224" s="153"/>
      <c r="L224" s="154"/>
      <c r="M224" s="159"/>
      <c r="N224" s="153"/>
      <c r="O224" s="153"/>
      <c r="P224" s="153"/>
      <c r="Q224" s="153"/>
      <c r="R224" s="153"/>
      <c r="S224" s="153"/>
      <c r="T224" s="160"/>
      <c r="U224" s="153"/>
      <c r="V224" s="153"/>
      <c r="W224" s="153"/>
      <c r="X224" s="153"/>
      <c r="Y224" s="153"/>
      <c r="Z224" s="153"/>
      <c r="AA224" s="153"/>
      <c r="AB224" s="153"/>
      <c r="AC224" s="153"/>
      <c r="AD224" s="153"/>
      <c r="AE224" s="153"/>
      <c r="AF224" s="153"/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6" t="s">
        <v>181</v>
      </c>
      <c r="AU224" s="156" t="s">
        <v>10</v>
      </c>
      <c r="AV224" s="153" t="s">
        <v>10</v>
      </c>
      <c r="AW224" s="153" t="s">
        <v>64</v>
      </c>
      <c r="AX224" s="153" t="s">
        <v>15</v>
      </c>
      <c r="AY224" s="156" t="s">
        <v>172</v>
      </c>
      <c r="AZ224" s="153"/>
      <c r="BA224" s="153"/>
      <c r="BB224" s="153"/>
      <c r="BC224" s="153"/>
      <c r="BD224" s="153"/>
      <c r="BE224" s="153"/>
      <c r="BF224" s="153"/>
      <c r="BG224" s="153"/>
      <c r="BH224" s="153"/>
      <c r="BI224" s="153"/>
      <c r="BJ224" s="153"/>
      <c r="BK224" s="153"/>
      <c r="BL224" s="153"/>
      <c r="BM224" s="153"/>
    </row>
    <row r="225" spans="1:65" ht="14.25" customHeight="1">
      <c r="A225" s="153"/>
      <c r="B225" s="154"/>
      <c r="C225" s="153"/>
      <c r="D225" s="155" t="s">
        <v>181</v>
      </c>
      <c r="E225" s="156" t="s">
        <v>1</v>
      </c>
      <c r="F225" s="157" t="s">
        <v>414</v>
      </c>
      <c r="G225" s="153"/>
      <c r="H225" s="158">
        <v>13.214</v>
      </c>
      <c r="I225" s="153"/>
      <c r="J225" s="153"/>
      <c r="K225" s="153"/>
      <c r="L225" s="154"/>
      <c r="M225" s="159"/>
      <c r="N225" s="153"/>
      <c r="O225" s="153"/>
      <c r="P225" s="153"/>
      <c r="Q225" s="153"/>
      <c r="R225" s="153"/>
      <c r="S225" s="153"/>
      <c r="T225" s="160"/>
      <c r="U225" s="153"/>
      <c r="V225" s="153"/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  <c r="AT225" s="156" t="s">
        <v>181</v>
      </c>
      <c r="AU225" s="156" t="s">
        <v>10</v>
      </c>
      <c r="AV225" s="153" t="s">
        <v>10</v>
      </c>
      <c r="AW225" s="153" t="s">
        <v>64</v>
      </c>
      <c r="AX225" s="153" t="s">
        <v>15</v>
      </c>
      <c r="AY225" s="156" t="s">
        <v>172</v>
      </c>
      <c r="AZ225" s="153"/>
      <c r="BA225" s="153"/>
      <c r="BB225" s="153"/>
      <c r="BC225" s="153"/>
      <c r="BD225" s="153"/>
      <c r="BE225" s="153"/>
      <c r="BF225" s="153"/>
      <c r="BG225" s="153"/>
      <c r="BH225" s="153"/>
      <c r="BI225" s="153"/>
      <c r="BJ225" s="153"/>
      <c r="BK225" s="153"/>
      <c r="BL225" s="153"/>
      <c r="BM225" s="153"/>
    </row>
    <row r="226" spans="1:65" ht="14.25" customHeight="1">
      <c r="A226" s="153"/>
      <c r="B226" s="154"/>
      <c r="C226" s="153"/>
      <c r="D226" s="155" t="s">
        <v>181</v>
      </c>
      <c r="E226" s="156" t="s">
        <v>1</v>
      </c>
      <c r="F226" s="157" t="s">
        <v>413</v>
      </c>
      <c r="G226" s="153"/>
      <c r="H226" s="158">
        <v>30.539000000000001</v>
      </c>
      <c r="I226" s="153"/>
      <c r="J226" s="153"/>
      <c r="K226" s="153"/>
      <c r="L226" s="154"/>
      <c r="M226" s="159"/>
      <c r="N226" s="153"/>
      <c r="O226" s="153"/>
      <c r="P226" s="153"/>
      <c r="Q226" s="153"/>
      <c r="R226" s="153"/>
      <c r="S226" s="153"/>
      <c r="T226" s="160"/>
      <c r="U226" s="153"/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  <c r="AT226" s="156" t="s">
        <v>181</v>
      </c>
      <c r="AU226" s="156" t="s">
        <v>10</v>
      </c>
      <c r="AV226" s="153" t="s">
        <v>10</v>
      </c>
      <c r="AW226" s="153" t="s">
        <v>64</v>
      </c>
      <c r="AX226" s="153" t="s">
        <v>15</v>
      </c>
      <c r="AY226" s="156" t="s">
        <v>172</v>
      </c>
      <c r="AZ226" s="153"/>
      <c r="BA226" s="153"/>
      <c r="BB226" s="153"/>
      <c r="BC226" s="153"/>
      <c r="BD226" s="153"/>
      <c r="BE226" s="153"/>
      <c r="BF226" s="153"/>
      <c r="BG226" s="153"/>
      <c r="BH226" s="153"/>
      <c r="BI226" s="153"/>
      <c r="BJ226" s="153"/>
      <c r="BK226" s="153"/>
      <c r="BL226" s="153"/>
      <c r="BM226" s="153"/>
    </row>
    <row r="227" spans="1:65" ht="14.25" customHeight="1">
      <c r="A227" s="153"/>
      <c r="B227" s="154"/>
      <c r="C227" s="153"/>
      <c r="D227" s="155" t="s">
        <v>181</v>
      </c>
      <c r="E227" s="156" t="s">
        <v>1</v>
      </c>
      <c r="F227" s="157" t="s">
        <v>415</v>
      </c>
      <c r="G227" s="153"/>
      <c r="H227" s="158">
        <v>-65.111000000000004</v>
      </c>
      <c r="I227" s="153"/>
      <c r="J227" s="153"/>
      <c r="K227" s="153"/>
      <c r="L227" s="154"/>
      <c r="M227" s="159"/>
      <c r="N227" s="153"/>
      <c r="O227" s="153"/>
      <c r="P227" s="153"/>
      <c r="Q227" s="153"/>
      <c r="R227" s="153"/>
      <c r="S227" s="153"/>
      <c r="T227" s="160"/>
      <c r="U227" s="153"/>
      <c r="V227" s="153"/>
      <c r="W227" s="153"/>
      <c r="X227" s="153"/>
      <c r="Y227" s="153"/>
      <c r="Z227" s="153"/>
      <c r="AA227" s="153"/>
      <c r="AB227" s="153"/>
      <c r="AC227" s="153"/>
      <c r="AD227" s="153"/>
      <c r="AE227" s="153"/>
      <c r="AF227" s="153"/>
      <c r="AG227" s="153"/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  <c r="AR227" s="153"/>
      <c r="AS227" s="153"/>
      <c r="AT227" s="156" t="s">
        <v>181</v>
      </c>
      <c r="AU227" s="156" t="s">
        <v>10</v>
      </c>
      <c r="AV227" s="153" t="s">
        <v>10</v>
      </c>
      <c r="AW227" s="153" t="s">
        <v>64</v>
      </c>
      <c r="AX227" s="153" t="s">
        <v>15</v>
      </c>
      <c r="AY227" s="156" t="s">
        <v>172</v>
      </c>
      <c r="AZ227" s="153"/>
      <c r="BA227" s="153"/>
      <c r="BB227" s="153"/>
      <c r="BC227" s="153"/>
      <c r="BD227" s="153"/>
      <c r="BE227" s="153"/>
      <c r="BF227" s="153"/>
      <c r="BG227" s="153"/>
      <c r="BH227" s="153"/>
      <c r="BI227" s="153"/>
      <c r="BJ227" s="153"/>
      <c r="BK227" s="153"/>
      <c r="BL227" s="153"/>
      <c r="BM227" s="153"/>
    </row>
    <row r="228" spans="1:65" ht="14.25" customHeight="1">
      <c r="A228" s="185"/>
      <c r="B228" s="186"/>
      <c r="C228" s="185"/>
      <c r="D228" s="155" t="s">
        <v>181</v>
      </c>
      <c r="E228" s="187" t="s">
        <v>1</v>
      </c>
      <c r="F228" s="188" t="s">
        <v>416</v>
      </c>
      <c r="G228" s="185"/>
      <c r="H228" s="189">
        <v>64.286000000000001</v>
      </c>
      <c r="I228" s="185"/>
      <c r="J228" s="185"/>
      <c r="K228" s="185"/>
      <c r="L228" s="186"/>
      <c r="M228" s="190"/>
      <c r="N228" s="185"/>
      <c r="O228" s="185"/>
      <c r="P228" s="185"/>
      <c r="Q228" s="185"/>
      <c r="R228" s="185"/>
      <c r="S228" s="185"/>
      <c r="T228" s="191"/>
      <c r="U228" s="185"/>
      <c r="V228" s="185"/>
      <c r="W228" s="185"/>
      <c r="X228" s="185"/>
      <c r="Y228" s="185"/>
      <c r="Z228" s="185"/>
      <c r="AA228" s="185"/>
      <c r="AB228" s="185"/>
      <c r="AC228" s="185"/>
      <c r="AD228" s="185"/>
      <c r="AE228" s="185"/>
      <c r="AF228" s="185"/>
      <c r="AG228" s="185"/>
      <c r="AH228" s="185"/>
      <c r="AI228" s="185"/>
      <c r="AJ228" s="185"/>
      <c r="AK228" s="185"/>
      <c r="AL228" s="185"/>
      <c r="AM228" s="185"/>
      <c r="AN228" s="185"/>
      <c r="AO228" s="185"/>
      <c r="AP228" s="185"/>
      <c r="AQ228" s="185"/>
      <c r="AR228" s="185"/>
      <c r="AS228" s="185"/>
      <c r="AT228" s="187" t="s">
        <v>181</v>
      </c>
      <c r="AU228" s="187" t="s">
        <v>10</v>
      </c>
      <c r="AV228" s="185" t="s">
        <v>187</v>
      </c>
      <c r="AW228" s="185" t="s">
        <v>64</v>
      </c>
      <c r="AX228" s="185" t="s">
        <v>15</v>
      </c>
      <c r="AY228" s="187" t="s">
        <v>172</v>
      </c>
      <c r="AZ228" s="185"/>
      <c r="BA228" s="185"/>
      <c r="BB228" s="185"/>
      <c r="BC228" s="185"/>
      <c r="BD228" s="185"/>
      <c r="BE228" s="185"/>
      <c r="BF228" s="185"/>
      <c r="BG228" s="185"/>
      <c r="BH228" s="185"/>
      <c r="BI228" s="185"/>
      <c r="BJ228" s="185"/>
      <c r="BK228" s="185"/>
      <c r="BL228" s="185"/>
      <c r="BM228" s="185"/>
    </row>
    <row r="229" spans="1:65" ht="14.25" customHeight="1">
      <c r="A229" s="161"/>
      <c r="B229" s="162"/>
      <c r="C229" s="161"/>
      <c r="D229" s="155" t="s">
        <v>181</v>
      </c>
      <c r="E229" s="163" t="s">
        <v>18</v>
      </c>
      <c r="F229" s="164" t="s">
        <v>196</v>
      </c>
      <c r="G229" s="161"/>
      <c r="H229" s="165">
        <v>153.048</v>
      </c>
      <c r="I229" s="161"/>
      <c r="J229" s="161"/>
      <c r="K229" s="161"/>
      <c r="L229" s="162"/>
      <c r="M229" s="166"/>
      <c r="N229" s="161"/>
      <c r="O229" s="161"/>
      <c r="P229" s="161"/>
      <c r="Q229" s="161"/>
      <c r="R229" s="161"/>
      <c r="S229" s="161"/>
      <c r="T229" s="167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  <c r="AI229" s="161"/>
      <c r="AJ229" s="161"/>
      <c r="AK229" s="161"/>
      <c r="AL229" s="161"/>
      <c r="AM229" s="161"/>
      <c r="AN229" s="161"/>
      <c r="AO229" s="161"/>
      <c r="AP229" s="161"/>
      <c r="AQ229" s="161"/>
      <c r="AR229" s="161"/>
      <c r="AS229" s="161"/>
      <c r="AT229" s="163" t="s">
        <v>181</v>
      </c>
      <c r="AU229" s="163" t="s">
        <v>10</v>
      </c>
      <c r="AV229" s="161" t="s">
        <v>179</v>
      </c>
      <c r="AW229" s="161" t="s">
        <v>64</v>
      </c>
      <c r="AX229" s="161" t="s">
        <v>153</v>
      </c>
      <c r="AY229" s="163" t="s">
        <v>172</v>
      </c>
      <c r="AZ229" s="161"/>
      <c r="BA229" s="161"/>
      <c r="BB229" s="161"/>
      <c r="BC229" s="161"/>
      <c r="BD229" s="161"/>
      <c r="BE229" s="161"/>
      <c r="BF229" s="161"/>
      <c r="BG229" s="161"/>
      <c r="BH229" s="161"/>
      <c r="BI229" s="161"/>
      <c r="BJ229" s="161"/>
      <c r="BK229" s="161"/>
      <c r="BL229" s="161"/>
      <c r="BM229" s="161"/>
    </row>
    <row r="230" spans="1:65" ht="36" customHeight="1">
      <c r="A230" s="16"/>
      <c r="B230" s="17"/>
      <c r="C230" s="141" t="s">
        <v>417</v>
      </c>
      <c r="D230" s="141" t="s">
        <v>175</v>
      </c>
      <c r="E230" s="142" t="s">
        <v>418</v>
      </c>
      <c r="F230" s="143" t="s">
        <v>419</v>
      </c>
      <c r="G230" s="144" t="s">
        <v>178</v>
      </c>
      <c r="H230" s="145">
        <v>65.111000000000004</v>
      </c>
      <c r="I230" s="146"/>
      <c r="J230" s="147">
        <f>ROUND(I230*H230,2)</f>
        <v>0</v>
      </c>
      <c r="K230" s="148"/>
      <c r="L230" s="17"/>
      <c r="M230" s="149" t="s">
        <v>1</v>
      </c>
      <c r="N230" s="75" t="s">
        <v>75</v>
      </c>
      <c r="O230" s="16"/>
      <c r="P230" s="150">
        <f>O230*H230</f>
        <v>0</v>
      </c>
      <c r="Q230" s="150">
        <v>0</v>
      </c>
      <c r="R230" s="150">
        <f>Q230*H230</f>
        <v>0</v>
      </c>
      <c r="S230" s="150">
        <v>6.8000000000000005E-2</v>
      </c>
      <c r="T230" s="151">
        <f>S230*H230</f>
        <v>4.4275480000000007</v>
      </c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52" t="s">
        <v>179</v>
      </c>
      <c r="AS230" s="16"/>
      <c r="AT230" s="152" t="s">
        <v>175</v>
      </c>
      <c r="AU230" s="152" t="s">
        <v>10</v>
      </c>
      <c r="AV230" s="16"/>
      <c r="AW230" s="16"/>
      <c r="AX230" s="16"/>
      <c r="AY230" s="3" t="s">
        <v>172</v>
      </c>
      <c r="AZ230" s="16"/>
      <c r="BA230" s="16"/>
      <c r="BB230" s="16"/>
      <c r="BC230" s="16"/>
      <c r="BD230" s="16"/>
      <c r="BE230" s="81">
        <f>IF(N230="základná",J230,0)</f>
        <v>0</v>
      </c>
      <c r="BF230" s="81">
        <f>IF(N230="znížená",J230,0)</f>
        <v>0</v>
      </c>
      <c r="BG230" s="81">
        <f>IF(N230="zákl. prenesená",J230,0)</f>
        <v>0</v>
      </c>
      <c r="BH230" s="81">
        <f>IF(N230="zníž. prenesená",J230,0)</f>
        <v>0</v>
      </c>
      <c r="BI230" s="81">
        <f>IF(N230="nulová",J230,0)</f>
        <v>0</v>
      </c>
      <c r="BJ230" s="3" t="s">
        <v>10</v>
      </c>
      <c r="BK230" s="81">
        <f>ROUND(I230*H230,2)</f>
        <v>0</v>
      </c>
      <c r="BL230" s="3" t="s">
        <v>179</v>
      </c>
      <c r="BM230" s="152" t="s">
        <v>420</v>
      </c>
    </row>
    <row r="231" spans="1:65" ht="14.25" customHeight="1">
      <c r="A231" s="153"/>
      <c r="B231" s="154"/>
      <c r="C231" s="153"/>
      <c r="D231" s="155" t="s">
        <v>181</v>
      </c>
      <c r="E231" s="156" t="s">
        <v>1</v>
      </c>
      <c r="F231" s="157" t="s">
        <v>39</v>
      </c>
      <c r="G231" s="153"/>
      <c r="H231" s="158">
        <v>65.111000000000004</v>
      </c>
      <c r="I231" s="153"/>
      <c r="J231" s="153"/>
      <c r="K231" s="153"/>
      <c r="L231" s="154"/>
      <c r="M231" s="159"/>
      <c r="N231" s="153"/>
      <c r="O231" s="153"/>
      <c r="P231" s="153"/>
      <c r="Q231" s="153"/>
      <c r="R231" s="153"/>
      <c r="S231" s="153"/>
      <c r="T231" s="160"/>
      <c r="U231" s="153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  <c r="AR231" s="153"/>
      <c r="AS231" s="153"/>
      <c r="AT231" s="156" t="s">
        <v>181</v>
      </c>
      <c r="AU231" s="156" t="s">
        <v>10</v>
      </c>
      <c r="AV231" s="153" t="s">
        <v>10</v>
      </c>
      <c r="AW231" s="153" t="s">
        <v>64</v>
      </c>
      <c r="AX231" s="153" t="s">
        <v>153</v>
      </c>
      <c r="AY231" s="156" t="s">
        <v>172</v>
      </c>
      <c r="AZ231" s="153"/>
      <c r="BA231" s="153"/>
      <c r="BB231" s="153"/>
      <c r="BC231" s="153"/>
      <c r="BD231" s="153"/>
      <c r="BE231" s="153"/>
      <c r="BF231" s="153"/>
      <c r="BG231" s="153"/>
      <c r="BH231" s="153"/>
      <c r="BI231" s="153"/>
      <c r="BJ231" s="153"/>
      <c r="BK231" s="153"/>
      <c r="BL231" s="153"/>
      <c r="BM231" s="153"/>
    </row>
    <row r="232" spans="1:65" ht="24" customHeight="1">
      <c r="A232" s="16"/>
      <c r="B232" s="17"/>
      <c r="C232" s="141" t="s">
        <v>421</v>
      </c>
      <c r="D232" s="141" t="s">
        <v>175</v>
      </c>
      <c r="E232" s="142" t="s">
        <v>208</v>
      </c>
      <c r="F232" s="143" t="s">
        <v>209</v>
      </c>
      <c r="G232" s="144" t="s">
        <v>210</v>
      </c>
      <c r="H232" s="145">
        <v>11.09</v>
      </c>
      <c r="I232" s="146"/>
      <c r="J232" s="147">
        <f t="shared" ref="J232:J236" si="30">ROUND(I232*H232,2)</f>
        <v>0</v>
      </c>
      <c r="K232" s="148"/>
      <c r="L232" s="17"/>
      <c r="M232" s="149" t="s">
        <v>1</v>
      </c>
      <c r="N232" s="75" t="s">
        <v>75</v>
      </c>
      <c r="O232" s="16"/>
      <c r="P232" s="150">
        <f t="shared" ref="P232:P236" si="31">O232*H232</f>
        <v>0</v>
      </c>
      <c r="Q232" s="150">
        <v>0</v>
      </c>
      <c r="R232" s="150">
        <f t="shared" ref="R232:R236" si="32">Q232*H232</f>
        <v>0</v>
      </c>
      <c r="S232" s="150">
        <v>0</v>
      </c>
      <c r="T232" s="151">
        <f t="shared" ref="T232:T236" si="33">S232*H232</f>
        <v>0</v>
      </c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52" t="s">
        <v>179</v>
      </c>
      <c r="AS232" s="16"/>
      <c r="AT232" s="152" t="s">
        <v>175</v>
      </c>
      <c r="AU232" s="152" t="s">
        <v>10</v>
      </c>
      <c r="AV232" s="16"/>
      <c r="AW232" s="16"/>
      <c r="AX232" s="16"/>
      <c r="AY232" s="3" t="s">
        <v>172</v>
      </c>
      <c r="AZ232" s="16"/>
      <c r="BA232" s="16"/>
      <c r="BB232" s="16"/>
      <c r="BC232" s="16"/>
      <c r="BD232" s="16"/>
      <c r="BE232" s="81">
        <f t="shared" ref="BE232:BE236" si="34">IF(N232="základná",J232,0)</f>
        <v>0</v>
      </c>
      <c r="BF232" s="81">
        <f t="shared" ref="BF232:BF236" si="35">IF(N232="znížená",J232,0)</f>
        <v>0</v>
      </c>
      <c r="BG232" s="81">
        <f t="shared" ref="BG232:BG236" si="36">IF(N232="zákl. prenesená",J232,0)</f>
        <v>0</v>
      </c>
      <c r="BH232" s="81">
        <f t="shared" ref="BH232:BH236" si="37">IF(N232="zníž. prenesená",J232,0)</f>
        <v>0</v>
      </c>
      <c r="BI232" s="81">
        <f t="shared" ref="BI232:BI236" si="38">IF(N232="nulová",J232,0)</f>
        <v>0</v>
      </c>
      <c r="BJ232" s="3" t="s">
        <v>10</v>
      </c>
      <c r="BK232" s="81">
        <f t="shared" ref="BK232:BK236" si="39">ROUND(I232*H232,2)</f>
        <v>0</v>
      </c>
      <c r="BL232" s="3" t="s">
        <v>179</v>
      </c>
      <c r="BM232" s="152" t="s">
        <v>422</v>
      </c>
    </row>
    <row r="233" spans="1:65" ht="16.5" customHeight="1">
      <c r="A233" s="16"/>
      <c r="B233" s="17"/>
      <c r="C233" s="141" t="s">
        <v>277</v>
      </c>
      <c r="D233" s="141" t="s">
        <v>175</v>
      </c>
      <c r="E233" s="142" t="s">
        <v>215</v>
      </c>
      <c r="F233" s="143" t="s">
        <v>216</v>
      </c>
      <c r="G233" s="144" t="s">
        <v>210</v>
      </c>
      <c r="H233" s="145">
        <v>11.09</v>
      </c>
      <c r="I233" s="146"/>
      <c r="J233" s="147">
        <f t="shared" si="30"/>
        <v>0</v>
      </c>
      <c r="K233" s="148"/>
      <c r="L233" s="17"/>
      <c r="M233" s="149" t="s">
        <v>1</v>
      </c>
      <c r="N233" s="75" t="s">
        <v>75</v>
      </c>
      <c r="O233" s="16"/>
      <c r="P233" s="150">
        <f t="shared" si="31"/>
        <v>0</v>
      </c>
      <c r="Q233" s="150">
        <v>0</v>
      </c>
      <c r="R233" s="150">
        <f t="shared" si="32"/>
        <v>0</v>
      </c>
      <c r="S233" s="150">
        <v>0</v>
      </c>
      <c r="T233" s="151">
        <f t="shared" si="33"/>
        <v>0</v>
      </c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52" t="s">
        <v>179</v>
      </c>
      <c r="AS233" s="16"/>
      <c r="AT233" s="152" t="s">
        <v>175</v>
      </c>
      <c r="AU233" s="152" t="s">
        <v>10</v>
      </c>
      <c r="AV233" s="16"/>
      <c r="AW233" s="16"/>
      <c r="AX233" s="16"/>
      <c r="AY233" s="3" t="s">
        <v>172</v>
      </c>
      <c r="AZ233" s="16"/>
      <c r="BA233" s="16"/>
      <c r="BB233" s="16"/>
      <c r="BC233" s="16"/>
      <c r="BD233" s="16"/>
      <c r="BE233" s="81">
        <f t="shared" si="34"/>
        <v>0</v>
      </c>
      <c r="BF233" s="81">
        <f t="shared" si="35"/>
        <v>0</v>
      </c>
      <c r="BG233" s="81">
        <f t="shared" si="36"/>
        <v>0</v>
      </c>
      <c r="BH233" s="81">
        <f t="shared" si="37"/>
        <v>0</v>
      </c>
      <c r="BI233" s="81">
        <f t="shared" si="38"/>
        <v>0</v>
      </c>
      <c r="BJ233" s="3" t="s">
        <v>10</v>
      </c>
      <c r="BK233" s="81">
        <f t="shared" si="39"/>
        <v>0</v>
      </c>
      <c r="BL233" s="3" t="s">
        <v>179</v>
      </c>
      <c r="BM233" s="152" t="s">
        <v>423</v>
      </c>
    </row>
    <row r="234" spans="1:65" ht="24" customHeight="1">
      <c r="A234" s="16"/>
      <c r="B234" s="17"/>
      <c r="C234" s="141" t="s">
        <v>424</v>
      </c>
      <c r="D234" s="141" t="s">
        <v>175</v>
      </c>
      <c r="E234" s="142" t="s">
        <v>221</v>
      </c>
      <c r="F234" s="143" t="s">
        <v>222</v>
      </c>
      <c r="G234" s="144" t="s">
        <v>210</v>
      </c>
      <c r="H234" s="145">
        <v>11.09</v>
      </c>
      <c r="I234" s="146"/>
      <c r="J234" s="147">
        <f t="shared" si="30"/>
        <v>0</v>
      </c>
      <c r="K234" s="148"/>
      <c r="L234" s="17"/>
      <c r="M234" s="149" t="s">
        <v>1</v>
      </c>
      <c r="N234" s="75" t="s">
        <v>75</v>
      </c>
      <c r="O234" s="16"/>
      <c r="P234" s="150">
        <f t="shared" si="31"/>
        <v>0</v>
      </c>
      <c r="Q234" s="150">
        <v>0</v>
      </c>
      <c r="R234" s="150">
        <f t="shared" si="32"/>
        <v>0</v>
      </c>
      <c r="S234" s="150">
        <v>0</v>
      </c>
      <c r="T234" s="151">
        <f t="shared" si="33"/>
        <v>0</v>
      </c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52" t="s">
        <v>179</v>
      </c>
      <c r="AS234" s="16"/>
      <c r="AT234" s="152" t="s">
        <v>175</v>
      </c>
      <c r="AU234" s="152" t="s">
        <v>10</v>
      </c>
      <c r="AV234" s="16"/>
      <c r="AW234" s="16"/>
      <c r="AX234" s="16"/>
      <c r="AY234" s="3" t="s">
        <v>172</v>
      </c>
      <c r="AZ234" s="16"/>
      <c r="BA234" s="16"/>
      <c r="BB234" s="16"/>
      <c r="BC234" s="16"/>
      <c r="BD234" s="16"/>
      <c r="BE234" s="81">
        <f t="shared" si="34"/>
        <v>0</v>
      </c>
      <c r="BF234" s="81">
        <f t="shared" si="35"/>
        <v>0</v>
      </c>
      <c r="BG234" s="81">
        <f t="shared" si="36"/>
        <v>0</v>
      </c>
      <c r="BH234" s="81">
        <f t="shared" si="37"/>
        <v>0</v>
      </c>
      <c r="BI234" s="81">
        <f t="shared" si="38"/>
        <v>0</v>
      </c>
      <c r="BJ234" s="3" t="s">
        <v>10</v>
      </c>
      <c r="BK234" s="81">
        <f t="shared" si="39"/>
        <v>0</v>
      </c>
      <c r="BL234" s="3" t="s">
        <v>179</v>
      </c>
      <c r="BM234" s="152" t="s">
        <v>425</v>
      </c>
    </row>
    <row r="235" spans="1:65" ht="24" customHeight="1">
      <c r="A235" s="16"/>
      <c r="B235" s="17"/>
      <c r="C235" s="141" t="s">
        <v>426</v>
      </c>
      <c r="D235" s="141" t="s">
        <v>175</v>
      </c>
      <c r="E235" s="142" t="s">
        <v>226</v>
      </c>
      <c r="F235" s="143" t="s">
        <v>227</v>
      </c>
      <c r="G235" s="144" t="s">
        <v>210</v>
      </c>
      <c r="H235" s="145">
        <v>11.09</v>
      </c>
      <c r="I235" s="146"/>
      <c r="J235" s="147">
        <f t="shared" si="30"/>
        <v>0</v>
      </c>
      <c r="K235" s="148"/>
      <c r="L235" s="17"/>
      <c r="M235" s="149" t="s">
        <v>1</v>
      </c>
      <c r="N235" s="75" t="s">
        <v>75</v>
      </c>
      <c r="O235" s="16"/>
      <c r="P235" s="150">
        <f t="shared" si="31"/>
        <v>0</v>
      </c>
      <c r="Q235" s="150">
        <v>0</v>
      </c>
      <c r="R235" s="150">
        <f t="shared" si="32"/>
        <v>0</v>
      </c>
      <c r="S235" s="150">
        <v>0</v>
      </c>
      <c r="T235" s="151">
        <f t="shared" si="33"/>
        <v>0</v>
      </c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52" t="s">
        <v>179</v>
      </c>
      <c r="AS235" s="16"/>
      <c r="AT235" s="152" t="s">
        <v>175</v>
      </c>
      <c r="AU235" s="152" t="s">
        <v>10</v>
      </c>
      <c r="AV235" s="16"/>
      <c r="AW235" s="16"/>
      <c r="AX235" s="16"/>
      <c r="AY235" s="3" t="s">
        <v>172</v>
      </c>
      <c r="AZ235" s="16"/>
      <c r="BA235" s="16"/>
      <c r="BB235" s="16"/>
      <c r="BC235" s="16"/>
      <c r="BD235" s="16"/>
      <c r="BE235" s="81">
        <f t="shared" si="34"/>
        <v>0</v>
      </c>
      <c r="BF235" s="81">
        <f t="shared" si="35"/>
        <v>0</v>
      </c>
      <c r="BG235" s="81">
        <f t="shared" si="36"/>
        <v>0</v>
      </c>
      <c r="BH235" s="81">
        <f t="shared" si="37"/>
        <v>0</v>
      </c>
      <c r="BI235" s="81">
        <f t="shared" si="38"/>
        <v>0</v>
      </c>
      <c r="BJ235" s="3" t="s">
        <v>10</v>
      </c>
      <c r="BK235" s="81">
        <f t="shared" si="39"/>
        <v>0</v>
      </c>
      <c r="BL235" s="3" t="s">
        <v>179</v>
      </c>
      <c r="BM235" s="152" t="s">
        <v>427</v>
      </c>
    </row>
    <row r="236" spans="1:65" ht="24" customHeight="1">
      <c r="A236" s="16"/>
      <c r="B236" s="17"/>
      <c r="C236" s="141" t="s">
        <v>428</v>
      </c>
      <c r="D236" s="141" t="s">
        <v>175</v>
      </c>
      <c r="E236" s="142" t="s">
        <v>232</v>
      </c>
      <c r="F236" s="143" t="s">
        <v>233</v>
      </c>
      <c r="G236" s="144" t="s">
        <v>210</v>
      </c>
      <c r="H236" s="145">
        <v>44.36</v>
      </c>
      <c r="I236" s="146"/>
      <c r="J236" s="147">
        <f t="shared" si="30"/>
        <v>0</v>
      </c>
      <c r="K236" s="148"/>
      <c r="L236" s="17"/>
      <c r="M236" s="149" t="s">
        <v>1</v>
      </c>
      <c r="N236" s="75" t="s">
        <v>75</v>
      </c>
      <c r="O236" s="16"/>
      <c r="P236" s="150">
        <f t="shared" si="31"/>
        <v>0</v>
      </c>
      <c r="Q236" s="150">
        <v>0</v>
      </c>
      <c r="R236" s="150">
        <f t="shared" si="32"/>
        <v>0</v>
      </c>
      <c r="S236" s="150">
        <v>0</v>
      </c>
      <c r="T236" s="151">
        <f t="shared" si="33"/>
        <v>0</v>
      </c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52" t="s">
        <v>179</v>
      </c>
      <c r="AS236" s="16"/>
      <c r="AT236" s="152" t="s">
        <v>175</v>
      </c>
      <c r="AU236" s="152" t="s">
        <v>10</v>
      </c>
      <c r="AV236" s="16"/>
      <c r="AW236" s="16"/>
      <c r="AX236" s="16"/>
      <c r="AY236" s="3" t="s">
        <v>172</v>
      </c>
      <c r="AZ236" s="16"/>
      <c r="BA236" s="16"/>
      <c r="BB236" s="16"/>
      <c r="BC236" s="16"/>
      <c r="BD236" s="16"/>
      <c r="BE236" s="81">
        <f t="shared" si="34"/>
        <v>0</v>
      </c>
      <c r="BF236" s="81">
        <f t="shared" si="35"/>
        <v>0</v>
      </c>
      <c r="BG236" s="81">
        <f t="shared" si="36"/>
        <v>0</v>
      </c>
      <c r="BH236" s="81">
        <f t="shared" si="37"/>
        <v>0</v>
      </c>
      <c r="BI236" s="81">
        <f t="shared" si="38"/>
        <v>0</v>
      </c>
      <c r="BJ236" s="3" t="s">
        <v>10</v>
      </c>
      <c r="BK236" s="81">
        <f t="shared" si="39"/>
        <v>0</v>
      </c>
      <c r="BL236" s="3" t="s">
        <v>179</v>
      </c>
      <c r="BM236" s="152" t="s">
        <v>429</v>
      </c>
    </row>
    <row r="237" spans="1:65" ht="14.25" customHeight="1">
      <c r="A237" s="153"/>
      <c r="B237" s="154"/>
      <c r="C237" s="153"/>
      <c r="D237" s="155" t="s">
        <v>181</v>
      </c>
      <c r="E237" s="153"/>
      <c r="F237" s="157" t="s">
        <v>430</v>
      </c>
      <c r="G237" s="153"/>
      <c r="H237" s="158">
        <v>44.36</v>
      </c>
      <c r="I237" s="153"/>
      <c r="J237" s="153"/>
      <c r="K237" s="153"/>
      <c r="L237" s="154"/>
      <c r="M237" s="159"/>
      <c r="N237" s="153"/>
      <c r="O237" s="153"/>
      <c r="P237" s="153"/>
      <c r="Q237" s="153"/>
      <c r="R237" s="153"/>
      <c r="S237" s="153"/>
      <c r="T237" s="160"/>
      <c r="U237" s="153"/>
      <c r="V237" s="153"/>
      <c r="W237" s="153"/>
      <c r="X237" s="153"/>
      <c r="Y237" s="153"/>
      <c r="Z237" s="153"/>
      <c r="AA237" s="153"/>
      <c r="AB237" s="153"/>
      <c r="AC237" s="153"/>
      <c r="AD237" s="153"/>
      <c r="AE237" s="153"/>
      <c r="AF237" s="153"/>
      <c r="AG237" s="153"/>
      <c r="AH237" s="153"/>
      <c r="AI237" s="153"/>
      <c r="AJ237" s="153"/>
      <c r="AK237" s="153"/>
      <c r="AL237" s="153"/>
      <c r="AM237" s="153"/>
      <c r="AN237" s="153"/>
      <c r="AO237" s="153"/>
      <c r="AP237" s="153"/>
      <c r="AQ237" s="153"/>
      <c r="AR237" s="153"/>
      <c r="AS237" s="153"/>
      <c r="AT237" s="156" t="s">
        <v>181</v>
      </c>
      <c r="AU237" s="156" t="s">
        <v>10</v>
      </c>
      <c r="AV237" s="153" t="s">
        <v>10</v>
      </c>
      <c r="AW237" s="153" t="s">
        <v>4</v>
      </c>
      <c r="AX237" s="153" t="s">
        <v>153</v>
      </c>
      <c r="AY237" s="156" t="s">
        <v>172</v>
      </c>
      <c r="AZ237" s="153"/>
      <c r="BA237" s="153"/>
      <c r="BB237" s="153"/>
      <c r="BC237" s="153"/>
      <c r="BD237" s="153"/>
      <c r="BE237" s="153"/>
      <c r="BF237" s="153"/>
      <c r="BG237" s="153"/>
      <c r="BH237" s="153"/>
      <c r="BI237" s="153"/>
      <c r="BJ237" s="153"/>
      <c r="BK237" s="153"/>
      <c r="BL237" s="153"/>
      <c r="BM237" s="153"/>
    </row>
    <row r="238" spans="1:65" ht="24" customHeight="1">
      <c r="A238" s="16"/>
      <c r="B238" s="17"/>
      <c r="C238" s="141" t="s">
        <v>431</v>
      </c>
      <c r="D238" s="141" t="s">
        <v>175</v>
      </c>
      <c r="E238" s="142" t="s">
        <v>238</v>
      </c>
      <c r="F238" s="143" t="s">
        <v>239</v>
      </c>
      <c r="G238" s="144" t="s">
        <v>210</v>
      </c>
      <c r="H238" s="145">
        <v>11.09</v>
      </c>
      <c r="I238" s="146"/>
      <c r="J238" s="147">
        <f>ROUND(I238*H238,2)</f>
        <v>0</v>
      </c>
      <c r="K238" s="148"/>
      <c r="L238" s="17"/>
      <c r="M238" s="149" t="s">
        <v>1</v>
      </c>
      <c r="N238" s="75" t="s">
        <v>75</v>
      </c>
      <c r="O238" s="16"/>
      <c r="P238" s="150">
        <f>O238*H238</f>
        <v>0</v>
      </c>
      <c r="Q238" s="150">
        <v>0</v>
      </c>
      <c r="R238" s="150">
        <f>Q238*H238</f>
        <v>0</v>
      </c>
      <c r="S238" s="150">
        <v>0</v>
      </c>
      <c r="T238" s="151">
        <f>S238*H238</f>
        <v>0</v>
      </c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52" t="s">
        <v>179</v>
      </c>
      <c r="AS238" s="16"/>
      <c r="AT238" s="152" t="s">
        <v>175</v>
      </c>
      <c r="AU238" s="152" t="s">
        <v>10</v>
      </c>
      <c r="AV238" s="16"/>
      <c r="AW238" s="16"/>
      <c r="AX238" s="16"/>
      <c r="AY238" s="3" t="s">
        <v>172</v>
      </c>
      <c r="AZ238" s="16"/>
      <c r="BA238" s="16"/>
      <c r="BB238" s="16"/>
      <c r="BC238" s="16"/>
      <c r="BD238" s="16"/>
      <c r="BE238" s="81">
        <f>IF(N238="základná",J238,0)</f>
        <v>0</v>
      </c>
      <c r="BF238" s="81">
        <f>IF(N238="znížená",J238,0)</f>
        <v>0</v>
      </c>
      <c r="BG238" s="81">
        <f>IF(N238="zákl. prenesená",J238,0)</f>
        <v>0</v>
      </c>
      <c r="BH238" s="81">
        <f>IF(N238="zníž. prenesená",J238,0)</f>
        <v>0</v>
      </c>
      <c r="BI238" s="81">
        <f>IF(N238="nulová",J238,0)</f>
        <v>0</v>
      </c>
      <c r="BJ238" s="3" t="s">
        <v>10</v>
      </c>
      <c r="BK238" s="81">
        <f>ROUND(I238*H238,2)</f>
        <v>0</v>
      </c>
      <c r="BL238" s="3" t="s">
        <v>179</v>
      </c>
      <c r="BM238" s="152" t="s">
        <v>432</v>
      </c>
    </row>
    <row r="239" spans="1:65" ht="22.5" customHeight="1">
      <c r="A239" s="128"/>
      <c r="B239" s="129"/>
      <c r="C239" s="128"/>
      <c r="D239" s="130" t="s">
        <v>145</v>
      </c>
      <c r="E239" s="139" t="s">
        <v>243</v>
      </c>
      <c r="F239" s="139" t="s">
        <v>244</v>
      </c>
      <c r="G239" s="128"/>
      <c r="H239" s="128"/>
      <c r="I239" s="128"/>
      <c r="J239" s="140">
        <f>BK239</f>
        <v>0</v>
      </c>
      <c r="K239" s="128"/>
      <c r="L239" s="129"/>
      <c r="M239" s="133"/>
      <c r="N239" s="128"/>
      <c r="O239" s="128"/>
      <c r="P239" s="135">
        <f>P240</f>
        <v>0</v>
      </c>
      <c r="Q239" s="128"/>
      <c r="R239" s="135">
        <f>R240</f>
        <v>0</v>
      </c>
      <c r="S239" s="128"/>
      <c r="T239" s="136">
        <f>T240</f>
        <v>0</v>
      </c>
      <c r="U239" s="128"/>
      <c r="V239" s="128"/>
      <c r="W239" s="128"/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  <c r="AJ239" s="128"/>
      <c r="AK239" s="128"/>
      <c r="AL239" s="128"/>
      <c r="AM239" s="128"/>
      <c r="AN239" s="128"/>
      <c r="AO239" s="128"/>
      <c r="AP239" s="128"/>
      <c r="AQ239" s="128"/>
      <c r="AR239" s="130" t="s">
        <v>153</v>
      </c>
      <c r="AS239" s="128"/>
      <c r="AT239" s="137" t="s">
        <v>145</v>
      </c>
      <c r="AU239" s="137" t="s">
        <v>153</v>
      </c>
      <c r="AV239" s="128"/>
      <c r="AW239" s="128"/>
      <c r="AX239" s="128"/>
      <c r="AY239" s="130" t="s">
        <v>172</v>
      </c>
      <c r="AZ239" s="128"/>
      <c r="BA239" s="128"/>
      <c r="BB239" s="128"/>
      <c r="BC239" s="128"/>
      <c r="BD239" s="128"/>
      <c r="BE239" s="128"/>
      <c r="BF239" s="128"/>
      <c r="BG239" s="128"/>
      <c r="BH239" s="128"/>
      <c r="BI239" s="128"/>
      <c r="BJ239" s="128"/>
      <c r="BK239" s="138">
        <f>BK240</f>
        <v>0</v>
      </c>
      <c r="BL239" s="128"/>
      <c r="BM239" s="128"/>
    </row>
    <row r="240" spans="1:65" ht="24" customHeight="1">
      <c r="A240" s="16"/>
      <c r="B240" s="17"/>
      <c r="C240" s="141" t="s">
        <v>433</v>
      </c>
      <c r="D240" s="141" t="s">
        <v>175</v>
      </c>
      <c r="E240" s="142" t="s">
        <v>247</v>
      </c>
      <c r="F240" s="143" t="s">
        <v>248</v>
      </c>
      <c r="G240" s="144" t="s">
        <v>210</v>
      </c>
      <c r="H240" s="145">
        <v>7.5250000000000004</v>
      </c>
      <c r="I240" s="146"/>
      <c r="J240" s="147">
        <f>ROUND(I240*H240,2)</f>
        <v>0</v>
      </c>
      <c r="K240" s="148"/>
      <c r="L240" s="17"/>
      <c r="M240" s="149" t="s">
        <v>1</v>
      </c>
      <c r="N240" s="75" t="s">
        <v>75</v>
      </c>
      <c r="O240" s="16"/>
      <c r="P240" s="150">
        <f>O240*H240</f>
        <v>0</v>
      </c>
      <c r="Q240" s="150">
        <v>0</v>
      </c>
      <c r="R240" s="150">
        <f>Q240*H240</f>
        <v>0</v>
      </c>
      <c r="S240" s="150">
        <v>0</v>
      </c>
      <c r="T240" s="151">
        <f>S240*H240</f>
        <v>0</v>
      </c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52" t="s">
        <v>179</v>
      </c>
      <c r="AS240" s="16"/>
      <c r="AT240" s="152" t="s">
        <v>175</v>
      </c>
      <c r="AU240" s="152" t="s">
        <v>10</v>
      </c>
      <c r="AV240" s="16"/>
      <c r="AW240" s="16"/>
      <c r="AX240" s="16"/>
      <c r="AY240" s="3" t="s">
        <v>172</v>
      </c>
      <c r="AZ240" s="16"/>
      <c r="BA240" s="16"/>
      <c r="BB240" s="16"/>
      <c r="BC240" s="16"/>
      <c r="BD240" s="16"/>
      <c r="BE240" s="81">
        <f>IF(N240="základná",J240,0)</f>
        <v>0</v>
      </c>
      <c r="BF240" s="81">
        <f>IF(N240="znížená",J240,0)</f>
        <v>0</v>
      </c>
      <c r="BG240" s="81">
        <f>IF(N240="zákl. prenesená",J240,0)</f>
        <v>0</v>
      </c>
      <c r="BH240" s="81">
        <f>IF(N240="zníž. prenesená",J240,0)</f>
        <v>0</v>
      </c>
      <c r="BI240" s="81">
        <f>IF(N240="nulová",J240,0)</f>
        <v>0</v>
      </c>
      <c r="BJ240" s="3" t="s">
        <v>10</v>
      </c>
      <c r="BK240" s="81">
        <f>ROUND(I240*H240,2)</f>
        <v>0</v>
      </c>
      <c r="BL240" s="3" t="s">
        <v>179</v>
      </c>
      <c r="BM240" s="152" t="s">
        <v>434</v>
      </c>
    </row>
    <row r="241" spans="1:65" ht="25.5" customHeight="1">
      <c r="A241" s="128"/>
      <c r="B241" s="129"/>
      <c r="C241" s="128"/>
      <c r="D241" s="130" t="s">
        <v>145</v>
      </c>
      <c r="E241" s="131" t="s">
        <v>252</v>
      </c>
      <c r="F241" s="131" t="s">
        <v>253</v>
      </c>
      <c r="G241" s="128"/>
      <c r="H241" s="128"/>
      <c r="I241" s="128"/>
      <c r="J241" s="132">
        <f t="shared" ref="J241:J242" si="40">BK241</f>
        <v>0</v>
      </c>
      <c r="K241" s="128"/>
      <c r="L241" s="129"/>
      <c r="M241" s="133"/>
      <c r="N241" s="128"/>
      <c r="O241" s="128"/>
      <c r="P241" s="135">
        <f>P242+P248+P264+P292+P337+P344+P350+P357+P364+P383+P406+P422</f>
        <v>0</v>
      </c>
      <c r="Q241" s="128"/>
      <c r="R241" s="135">
        <f>R242+R248+R264+R292+R337+R344+R350+R357+R364+R383+R406+R422</f>
        <v>3.4850876999999998</v>
      </c>
      <c r="S241" s="128"/>
      <c r="T241" s="136">
        <f>T242+T248+T264+T292+T337+T344+T350+T357+T364+T383+T406+T422</f>
        <v>0.63745499999999999</v>
      </c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28"/>
      <c r="AF241" s="128"/>
      <c r="AG241" s="128"/>
      <c r="AH241" s="128"/>
      <c r="AI241" s="128"/>
      <c r="AJ241" s="128"/>
      <c r="AK241" s="128"/>
      <c r="AL241" s="128"/>
      <c r="AM241" s="128"/>
      <c r="AN241" s="128"/>
      <c r="AO241" s="128"/>
      <c r="AP241" s="128"/>
      <c r="AQ241" s="128"/>
      <c r="AR241" s="130" t="s">
        <v>10</v>
      </c>
      <c r="AS241" s="128"/>
      <c r="AT241" s="137" t="s">
        <v>145</v>
      </c>
      <c r="AU241" s="137" t="s">
        <v>15</v>
      </c>
      <c r="AV241" s="128"/>
      <c r="AW241" s="128"/>
      <c r="AX241" s="128"/>
      <c r="AY241" s="130" t="s">
        <v>172</v>
      </c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8"/>
      <c r="BJ241" s="128"/>
      <c r="BK241" s="138">
        <f>BK242+BK248+BK264+BK292+BK337+BK344+BK350+BK357+BK364+BK383+BK406+BK422</f>
        <v>0</v>
      </c>
      <c r="BL241" s="128"/>
      <c r="BM241" s="128"/>
    </row>
    <row r="242" spans="1:65" ht="22.5" customHeight="1">
      <c r="A242" s="128"/>
      <c r="B242" s="129"/>
      <c r="C242" s="128"/>
      <c r="D242" s="130" t="s">
        <v>145</v>
      </c>
      <c r="E242" s="139" t="s">
        <v>435</v>
      </c>
      <c r="F242" s="139" t="s">
        <v>436</v>
      </c>
      <c r="G242" s="128"/>
      <c r="H242" s="128"/>
      <c r="I242" s="128"/>
      <c r="J242" s="140">
        <f t="shared" si="40"/>
        <v>0</v>
      </c>
      <c r="K242" s="128"/>
      <c r="L242" s="129"/>
      <c r="M242" s="133"/>
      <c r="N242" s="128"/>
      <c r="O242" s="128"/>
      <c r="P242" s="135">
        <f>SUM(P243:P247)</f>
        <v>0</v>
      </c>
      <c r="Q242" s="128"/>
      <c r="R242" s="135">
        <f>SUM(R243:R247)</f>
        <v>6.6490000000000006E-4</v>
      </c>
      <c r="S242" s="128"/>
      <c r="T242" s="136">
        <f>SUM(T243:T247)</f>
        <v>0</v>
      </c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30" t="s">
        <v>10</v>
      </c>
      <c r="AS242" s="128"/>
      <c r="AT242" s="137" t="s">
        <v>145</v>
      </c>
      <c r="AU242" s="137" t="s">
        <v>153</v>
      </c>
      <c r="AV242" s="128"/>
      <c r="AW242" s="128"/>
      <c r="AX242" s="128"/>
      <c r="AY242" s="130" t="s">
        <v>172</v>
      </c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8"/>
      <c r="BJ242" s="128"/>
      <c r="BK242" s="138">
        <f>SUM(BK243:BK247)</f>
        <v>0</v>
      </c>
      <c r="BL242" s="128"/>
      <c r="BM242" s="128"/>
    </row>
    <row r="243" spans="1:65" ht="16.5" customHeight="1">
      <c r="A243" s="16"/>
      <c r="B243" s="17"/>
      <c r="C243" s="141" t="s">
        <v>437</v>
      </c>
      <c r="D243" s="141" t="s">
        <v>175</v>
      </c>
      <c r="E243" s="142" t="s">
        <v>438</v>
      </c>
      <c r="F243" s="143" t="s">
        <v>439</v>
      </c>
      <c r="G243" s="144" t="s">
        <v>261</v>
      </c>
      <c r="H243" s="145">
        <v>21.8</v>
      </c>
      <c r="I243" s="146"/>
      <c r="J243" s="147">
        <f>ROUND(I243*H243,2)</f>
        <v>0</v>
      </c>
      <c r="K243" s="148"/>
      <c r="L243" s="17"/>
      <c r="M243" s="149" t="s">
        <v>1</v>
      </c>
      <c r="N243" s="75" t="s">
        <v>75</v>
      </c>
      <c r="O243" s="16"/>
      <c r="P243" s="150">
        <f>O243*H243</f>
        <v>0</v>
      </c>
      <c r="Q243" s="150">
        <v>2.0000000000000002E-5</v>
      </c>
      <c r="R243" s="150">
        <f>Q243*H243</f>
        <v>4.3600000000000003E-4</v>
      </c>
      <c r="S243" s="150">
        <v>0</v>
      </c>
      <c r="T243" s="151">
        <f>S243*H243</f>
        <v>0</v>
      </c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52" t="s">
        <v>264</v>
      </c>
      <c r="AS243" s="16"/>
      <c r="AT243" s="152" t="s">
        <v>175</v>
      </c>
      <c r="AU243" s="152" t="s">
        <v>10</v>
      </c>
      <c r="AV243" s="16"/>
      <c r="AW243" s="16"/>
      <c r="AX243" s="16"/>
      <c r="AY243" s="3" t="s">
        <v>172</v>
      </c>
      <c r="AZ243" s="16"/>
      <c r="BA243" s="16"/>
      <c r="BB243" s="16"/>
      <c r="BC243" s="16"/>
      <c r="BD243" s="16"/>
      <c r="BE243" s="81">
        <f>IF(N243="základná",J243,0)</f>
        <v>0</v>
      </c>
      <c r="BF243" s="81">
        <f>IF(N243="znížená",J243,0)</f>
        <v>0</v>
      </c>
      <c r="BG243" s="81">
        <f>IF(N243="zákl. prenesená",J243,0)</f>
        <v>0</v>
      </c>
      <c r="BH243" s="81">
        <f>IF(N243="zníž. prenesená",J243,0)</f>
        <v>0</v>
      </c>
      <c r="BI243" s="81">
        <f>IF(N243="nulová",J243,0)</f>
        <v>0</v>
      </c>
      <c r="BJ243" s="3" t="s">
        <v>10</v>
      </c>
      <c r="BK243" s="81">
        <f>ROUND(I243*H243,2)</f>
        <v>0</v>
      </c>
      <c r="BL243" s="3" t="s">
        <v>264</v>
      </c>
      <c r="BM243" s="152" t="s">
        <v>440</v>
      </c>
    </row>
    <row r="244" spans="1:65" ht="14.25" customHeight="1">
      <c r="A244" s="153"/>
      <c r="B244" s="154"/>
      <c r="C244" s="153"/>
      <c r="D244" s="155" t="s">
        <v>181</v>
      </c>
      <c r="E244" s="156" t="s">
        <v>1</v>
      </c>
      <c r="F244" s="157" t="s">
        <v>441</v>
      </c>
      <c r="G244" s="153"/>
      <c r="H244" s="158">
        <v>21.8</v>
      </c>
      <c r="I244" s="153"/>
      <c r="J244" s="153"/>
      <c r="K244" s="153"/>
      <c r="L244" s="154"/>
      <c r="M244" s="159"/>
      <c r="N244" s="153"/>
      <c r="O244" s="153"/>
      <c r="P244" s="153"/>
      <c r="Q244" s="153"/>
      <c r="R244" s="153"/>
      <c r="S244" s="153"/>
      <c r="T244" s="160"/>
      <c r="U244" s="153"/>
      <c r="V244" s="153"/>
      <c r="W244" s="153"/>
      <c r="X244" s="153"/>
      <c r="Y244" s="153"/>
      <c r="Z244" s="153"/>
      <c r="AA244" s="153"/>
      <c r="AB244" s="153"/>
      <c r="AC244" s="153"/>
      <c r="AD244" s="153"/>
      <c r="AE244" s="153"/>
      <c r="AF244" s="153"/>
      <c r="AG244" s="153"/>
      <c r="AH244" s="153"/>
      <c r="AI244" s="153"/>
      <c r="AJ244" s="153"/>
      <c r="AK244" s="153"/>
      <c r="AL244" s="153"/>
      <c r="AM244" s="153"/>
      <c r="AN244" s="153"/>
      <c r="AO244" s="153"/>
      <c r="AP244" s="153"/>
      <c r="AQ244" s="153"/>
      <c r="AR244" s="153"/>
      <c r="AS244" s="153"/>
      <c r="AT244" s="156" t="s">
        <v>181</v>
      </c>
      <c r="AU244" s="156" t="s">
        <v>10</v>
      </c>
      <c r="AV244" s="153" t="s">
        <v>10</v>
      </c>
      <c r="AW244" s="153" t="s">
        <v>64</v>
      </c>
      <c r="AX244" s="153" t="s">
        <v>153</v>
      </c>
      <c r="AY244" s="156" t="s">
        <v>172</v>
      </c>
      <c r="AZ244" s="153"/>
      <c r="BA244" s="153"/>
      <c r="BB244" s="153"/>
      <c r="BC244" s="153"/>
      <c r="BD244" s="153"/>
      <c r="BE244" s="153"/>
      <c r="BF244" s="153"/>
      <c r="BG244" s="153"/>
      <c r="BH244" s="153"/>
      <c r="BI244" s="153"/>
      <c r="BJ244" s="153"/>
      <c r="BK244" s="153"/>
      <c r="BL244" s="153"/>
      <c r="BM244" s="153"/>
    </row>
    <row r="245" spans="1:65" ht="24" customHeight="1">
      <c r="A245" s="16"/>
      <c r="B245" s="17"/>
      <c r="C245" s="168" t="s">
        <v>442</v>
      </c>
      <c r="D245" s="168" t="s">
        <v>271</v>
      </c>
      <c r="E245" s="169" t="s">
        <v>443</v>
      </c>
      <c r="F245" s="170" t="s">
        <v>444</v>
      </c>
      <c r="G245" s="171" t="s">
        <v>261</v>
      </c>
      <c r="H245" s="172">
        <v>22.89</v>
      </c>
      <c r="I245" s="173"/>
      <c r="J245" s="174">
        <f>ROUND(I245*H245,2)</f>
        <v>0</v>
      </c>
      <c r="K245" s="175"/>
      <c r="L245" s="176"/>
      <c r="M245" s="177" t="s">
        <v>1</v>
      </c>
      <c r="N245" s="178" t="s">
        <v>75</v>
      </c>
      <c r="O245" s="16"/>
      <c r="P245" s="150">
        <f>O245*H245</f>
        <v>0</v>
      </c>
      <c r="Q245" s="150">
        <v>1.0000000000000001E-5</v>
      </c>
      <c r="R245" s="150">
        <f>Q245*H245</f>
        <v>2.2890000000000003E-4</v>
      </c>
      <c r="S245" s="150">
        <v>0</v>
      </c>
      <c r="T245" s="151">
        <f>S245*H245</f>
        <v>0</v>
      </c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52" t="s">
        <v>277</v>
      </c>
      <c r="AS245" s="16"/>
      <c r="AT245" s="152" t="s">
        <v>271</v>
      </c>
      <c r="AU245" s="152" t="s">
        <v>10</v>
      </c>
      <c r="AV245" s="16"/>
      <c r="AW245" s="16"/>
      <c r="AX245" s="16"/>
      <c r="AY245" s="3" t="s">
        <v>172</v>
      </c>
      <c r="AZ245" s="16"/>
      <c r="BA245" s="16"/>
      <c r="BB245" s="16"/>
      <c r="BC245" s="16"/>
      <c r="BD245" s="16"/>
      <c r="BE245" s="81">
        <f>IF(N245="základná",J245,0)</f>
        <v>0</v>
      </c>
      <c r="BF245" s="81">
        <f>IF(N245="znížená",J245,0)</f>
        <v>0</v>
      </c>
      <c r="BG245" s="81">
        <f>IF(N245="zákl. prenesená",J245,0)</f>
        <v>0</v>
      </c>
      <c r="BH245" s="81">
        <f>IF(N245="zníž. prenesená",J245,0)</f>
        <v>0</v>
      </c>
      <c r="BI245" s="81">
        <f>IF(N245="nulová",J245,0)</f>
        <v>0</v>
      </c>
      <c r="BJ245" s="3" t="s">
        <v>10</v>
      </c>
      <c r="BK245" s="81">
        <f>ROUND(I245*H245,2)</f>
        <v>0</v>
      </c>
      <c r="BL245" s="3" t="s">
        <v>264</v>
      </c>
      <c r="BM245" s="152" t="s">
        <v>445</v>
      </c>
    </row>
    <row r="246" spans="1:65" ht="14.25" customHeight="1">
      <c r="A246" s="153"/>
      <c r="B246" s="154"/>
      <c r="C246" s="153"/>
      <c r="D246" s="155" t="s">
        <v>181</v>
      </c>
      <c r="E246" s="153"/>
      <c r="F246" s="157" t="s">
        <v>446</v>
      </c>
      <c r="G246" s="153"/>
      <c r="H246" s="158">
        <v>22.89</v>
      </c>
      <c r="I246" s="153"/>
      <c r="J246" s="153"/>
      <c r="K246" s="153"/>
      <c r="L246" s="154"/>
      <c r="M246" s="159"/>
      <c r="N246" s="153"/>
      <c r="O246" s="153"/>
      <c r="P246" s="153"/>
      <c r="Q246" s="153"/>
      <c r="R246" s="153"/>
      <c r="S246" s="153"/>
      <c r="T246" s="160"/>
      <c r="U246" s="153"/>
      <c r="V246" s="153"/>
      <c r="W246" s="153"/>
      <c r="X246" s="153"/>
      <c r="Y246" s="153"/>
      <c r="Z246" s="153"/>
      <c r="AA246" s="153"/>
      <c r="AB246" s="153"/>
      <c r="AC246" s="153"/>
      <c r="AD246" s="153"/>
      <c r="AE246" s="153"/>
      <c r="AF246" s="153"/>
      <c r="AG246" s="153"/>
      <c r="AH246" s="153"/>
      <c r="AI246" s="153"/>
      <c r="AJ246" s="153"/>
      <c r="AK246" s="153"/>
      <c r="AL246" s="153"/>
      <c r="AM246" s="153"/>
      <c r="AN246" s="153"/>
      <c r="AO246" s="153"/>
      <c r="AP246" s="153"/>
      <c r="AQ246" s="153"/>
      <c r="AR246" s="153"/>
      <c r="AS246" s="153"/>
      <c r="AT246" s="156" t="s">
        <v>181</v>
      </c>
      <c r="AU246" s="156" t="s">
        <v>10</v>
      </c>
      <c r="AV246" s="153" t="s">
        <v>10</v>
      </c>
      <c r="AW246" s="153" t="s">
        <v>4</v>
      </c>
      <c r="AX246" s="153" t="s">
        <v>153</v>
      </c>
      <c r="AY246" s="156" t="s">
        <v>172</v>
      </c>
      <c r="AZ246" s="153"/>
      <c r="BA246" s="153"/>
      <c r="BB246" s="153"/>
      <c r="BC246" s="153"/>
      <c r="BD246" s="153"/>
      <c r="BE246" s="153"/>
      <c r="BF246" s="153"/>
      <c r="BG246" s="153"/>
      <c r="BH246" s="153"/>
      <c r="BI246" s="153"/>
      <c r="BJ246" s="153"/>
      <c r="BK246" s="153"/>
      <c r="BL246" s="153"/>
      <c r="BM246" s="153"/>
    </row>
    <row r="247" spans="1:65" ht="24" customHeight="1">
      <c r="A247" s="16"/>
      <c r="B247" s="17"/>
      <c r="C247" s="141" t="s">
        <v>447</v>
      </c>
      <c r="D247" s="141" t="s">
        <v>175</v>
      </c>
      <c r="E247" s="142" t="s">
        <v>448</v>
      </c>
      <c r="F247" s="143" t="s">
        <v>449</v>
      </c>
      <c r="G247" s="144" t="s">
        <v>298</v>
      </c>
      <c r="H247" s="179"/>
      <c r="I247" s="146"/>
      <c r="J247" s="147">
        <f>ROUND(I247*H247,2)</f>
        <v>0</v>
      </c>
      <c r="K247" s="148"/>
      <c r="L247" s="17"/>
      <c r="M247" s="149" t="s">
        <v>1</v>
      </c>
      <c r="N247" s="75" t="s">
        <v>75</v>
      </c>
      <c r="O247" s="16"/>
      <c r="P247" s="150">
        <f>O247*H247</f>
        <v>0</v>
      </c>
      <c r="Q247" s="150">
        <v>0</v>
      </c>
      <c r="R247" s="150">
        <f>Q247*H247</f>
        <v>0</v>
      </c>
      <c r="S247" s="150">
        <v>0</v>
      </c>
      <c r="T247" s="151">
        <f>S247*H247</f>
        <v>0</v>
      </c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52" t="s">
        <v>264</v>
      </c>
      <c r="AS247" s="16"/>
      <c r="AT247" s="152" t="s">
        <v>175</v>
      </c>
      <c r="AU247" s="152" t="s">
        <v>10</v>
      </c>
      <c r="AV247" s="16"/>
      <c r="AW247" s="16"/>
      <c r="AX247" s="16"/>
      <c r="AY247" s="3" t="s">
        <v>172</v>
      </c>
      <c r="AZ247" s="16"/>
      <c r="BA247" s="16"/>
      <c r="BB247" s="16"/>
      <c r="BC247" s="16"/>
      <c r="BD247" s="16"/>
      <c r="BE247" s="81">
        <f>IF(N247="základná",J247,0)</f>
        <v>0</v>
      </c>
      <c r="BF247" s="81">
        <f>IF(N247="znížená",J247,0)</f>
        <v>0</v>
      </c>
      <c r="BG247" s="81">
        <f>IF(N247="zákl. prenesená",J247,0)</f>
        <v>0</v>
      </c>
      <c r="BH247" s="81">
        <f>IF(N247="zníž. prenesená",J247,0)</f>
        <v>0</v>
      </c>
      <c r="BI247" s="81">
        <f>IF(N247="nulová",J247,0)</f>
        <v>0</v>
      </c>
      <c r="BJ247" s="3" t="s">
        <v>10</v>
      </c>
      <c r="BK247" s="81">
        <f>ROUND(I247*H247,2)</f>
        <v>0</v>
      </c>
      <c r="BL247" s="3" t="s">
        <v>264</v>
      </c>
      <c r="BM247" s="152" t="s">
        <v>450</v>
      </c>
    </row>
    <row r="248" spans="1:65" ht="22.5" customHeight="1">
      <c r="A248" s="128"/>
      <c r="B248" s="129"/>
      <c r="C248" s="128"/>
      <c r="D248" s="130" t="s">
        <v>145</v>
      </c>
      <c r="E248" s="139" t="s">
        <v>451</v>
      </c>
      <c r="F248" s="139" t="s">
        <v>452</v>
      </c>
      <c r="G248" s="128"/>
      <c r="H248" s="128"/>
      <c r="I248" s="128"/>
      <c r="J248" s="140">
        <f>BK248</f>
        <v>0</v>
      </c>
      <c r="K248" s="128"/>
      <c r="L248" s="129"/>
      <c r="M248" s="133"/>
      <c r="N248" s="128"/>
      <c r="O248" s="128"/>
      <c r="P248" s="135">
        <f>SUM(P249:P263)</f>
        <v>0</v>
      </c>
      <c r="Q248" s="128"/>
      <c r="R248" s="135">
        <f>SUM(R249:R263)</f>
        <v>2.4153000000000001E-2</v>
      </c>
      <c r="S248" s="128"/>
      <c r="T248" s="136">
        <f>SUM(T249:T263)</f>
        <v>4.9504999999999993E-2</v>
      </c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  <c r="AH248" s="128"/>
      <c r="AI248" s="128"/>
      <c r="AJ248" s="128"/>
      <c r="AK248" s="128"/>
      <c r="AL248" s="128"/>
      <c r="AM248" s="128"/>
      <c r="AN248" s="128"/>
      <c r="AO248" s="128"/>
      <c r="AP248" s="128"/>
      <c r="AQ248" s="128"/>
      <c r="AR248" s="130" t="s">
        <v>10</v>
      </c>
      <c r="AS248" s="128"/>
      <c r="AT248" s="137" t="s">
        <v>145</v>
      </c>
      <c r="AU248" s="137" t="s">
        <v>153</v>
      </c>
      <c r="AV248" s="128"/>
      <c r="AW248" s="128"/>
      <c r="AX248" s="128"/>
      <c r="AY248" s="130" t="s">
        <v>172</v>
      </c>
      <c r="AZ248" s="128"/>
      <c r="BA248" s="128"/>
      <c r="BB248" s="128"/>
      <c r="BC248" s="128"/>
      <c r="BD248" s="128"/>
      <c r="BE248" s="128"/>
      <c r="BF248" s="128"/>
      <c r="BG248" s="128"/>
      <c r="BH248" s="128"/>
      <c r="BI248" s="128"/>
      <c r="BJ248" s="128"/>
      <c r="BK248" s="138">
        <f>SUM(BK249:BK263)</f>
        <v>0</v>
      </c>
      <c r="BL248" s="128"/>
      <c r="BM248" s="128"/>
    </row>
    <row r="249" spans="1:65" ht="24" customHeight="1">
      <c r="A249" s="16"/>
      <c r="B249" s="17"/>
      <c r="C249" s="141" t="s">
        <v>453</v>
      </c>
      <c r="D249" s="141" t="s">
        <v>175</v>
      </c>
      <c r="E249" s="142" t="s">
        <v>454</v>
      </c>
      <c r="F249" s="143" t="s">
        <v>455</v>
      </c>
      <c r="G249" s="144" t="s">
        <v>193</v>
      </c>
      <c r="H249" s="145">
        <v>3</v>
      </c>
      <c r="I249" s="146"/>
      <c r="J249" s="147">
        <f>ROUND(I249*H249,2)</f>
        <v>0</v>
      </c>
      <c r="K249" s="148"/>
      <c r="L249" s="17"/>
      <c r="M249" s="149" t="s">
        <v>1</v>
      </c>
      <c r="N249" s="75" t="s">
        <v>75</v>
      </c>
      <c r="O249" s="16"/>
      <c r="P249" s="150">
        <f>O249*H249</f>
        <v>0</v>
      </c>
      <c r="Q249" s="150">
        <v>9.3999999999999997E-4</v>
      </c>
      <c r="R249" s="150">
        <f>Q249*H249</f>
        <v>2.82E-3</v>
      </c>
      <c r="S249" s="150">
        <v>0</v>
      </c>
      <c r="T249" s="151">
        <f>S249*H249</f>
        <v>0</v>
      </c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52" t="s">
        <v>264</v>
      </c>
      <c r="AS249" s="16"/>
      <c r="AT249" s="152" t="s">
        <v>175</v>
      </c>
      <c r="AU249" s="152" t="s">
        <v>10</v>
      </c>
      <c r="AV249" s="16"/>
      <c r="AW249" s="16"/>
      <c r="AX249" s="16"/>
      <c r="AY249" s="3" t="s">
        <v>172</v>
      </c>
      <c r="AZ249" s="16"/>
      <c r="BA249" s="16"/>
      <c r="BB249" s="16"/>
      <c r="BC249" s="16"/>
      <c r="BD249" s="16"/>
      <c r="BE249" s="81">
        <f>IF(N249="základná",J249,0)</f>
        <v>0</v>
      </c>
      <c r="BF249" s="81">
        <f>IF(N249="znížená",J249,0)</f>
        <v>0</v>
      </c>
      <c r="BG249" s="81">
        <f>IF(N249="zákl. prenesená",J249,0)</f>
        <v>0</v>
      </c>
      <c r="BH249" s="81">
        <f>IF(N249="zníž. prenesená",J249,0)</f>
        <v>0</v>
      </c>
      <c r="BI249" s="81">
        <f>IF(N249="nulová",J249,0)</f>
        <v>0</v>
      </c>
      <c r="BJ249" s="3" t="s">
        <v>10</v>
      </c>
      <c r="BK249" s="81">
        <f>ROUND(I249*H249,2)</f>
        <v>0</v>
      </c>
      <c r="BL249" s="3" t="s">
        <v>264</v>
      </c>
      <c r="BM249" s="152" t="s">
        <v>456</v>
      </c>
    </row>
    <row r="250" spans="1:65" ht="14.25" customHeight="1">
      <c r="A250" s="153"/>
      <c r="B250" s="154"/>
      <c r="C250" s="153"/>
      <c r="D250" s="155" t="s">
        <v>181</v>
      </c>
      <c r="E250" s="156" t="s">
        <v>1</v>
      </c>
      <c r="F250" s="157" t="s">
        <v>187</v>
      </c>
      <c r="G250" s="153"/>
      <c r="H250" s="158">
        <v>3</v>
      </c>
      <c r="I250" s="153"/>
      <c r="J250" s="153"/>
      <c r="K250" s="153"/>
      <c r="L250" s="154"/>
      <c r="M250" s="159"/>
      <c r="N250" s="153"/>
      <c r="O250" s="153"/>
      <c r="P250" s="153"/>
      <c r="Q250" s="153"/>
      <c r="R250" s="153"/>
      <c r="S250" s="153"/>
      <c r="T250" s="160"/>
      <c r="U250" s="153"/>
      <c r="V250" s="153"/>
      <c r="W250" s="153"/>
      <c r="X250" s="153"/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3"/>
      <c r="AI250" s="153"/>
      <c r="AJ250" s="153"/>
      <c r="AK250" s="153"/>
      <c r="AL250" s="153"/>
      <c r="AM250" s="153"/>
      <c r="AN250" s="153"/>
      <c r="AO250" s="153"/>
      <c r="AP250" s="153"/>
      <c r="AQ250" s="153"/>
      <c r="AR250" s="153"/>
      <c r="AS250" s="153"/>
      <c r="AT250" s="156" t="s">
        <v>181</v>
      </c>
      <c r="AU250" s="156" t="s">
        <v>10</v>
      </c>
      <c r="AV250" s="153" t="s">
        <v>10</v>
      </c>
      <c r="AW250" s="153" t="s">
        <v>64</v>
      </c>
      <c r="AX250" s="153" t="s">
        <v>153</v>
      </c>
      <c r="AY250" s="156" t="s">
        <v>172</v>
      </c>
      <c r="AZ250" s="153"/>
      <c r="BA250" s="153"/>
      <c r="BB250" s="153"/>
      <c r="BC250" s="153"/>
      <c r="BD250" s="153"/>
      <c r="BE250" s="153"/>
      <c r="BF250" s="153"/>
      <c r="BG250" s="153"/>
      <c r="BH250" s="153"/>
      <c r="BI250" s="153"/>
      <c r="BJ250" s="153"/>
      <c r="BK250" s="153"/>
      <c r="BL250" s="153"/>
      <c r="BM250" s="153"/>
    </row>
    <row r="251" spans="1:65" ht="24" customHeight="1">
      <c r="A251" s="16"/>
      <c r="B251" s="17"/>
      <c r="C251" s="141" t="s">
        <v>457</v>
      </c>
      <c r="D251" s="141" t="s">
        <v>175</v>
      </c>
      <c r="E251" s="142" t="s">
        <v>458</v>
      </c>
      <c r="F251" s="143" t="s">
        <v>459</v>
      </c>
      <c r="G251" s="144" t="s">
        <v>193</v>
      </c>
      <c r="H251" s="145">
        <v>6</v>
      </c>
      <c r="I251" s="146"/>
      <c r="J251" s="147">
        <f>ROUND(I251*H251,2)</f>
        <v>0</v>
      </c>
      <c r="K251" s="148"/>
      <c r="L251" s="17"/>
      <c r="M251" s="149" t="s">
        <v>1</v>
      </c>
      <c r="N251" s="75" t="s">
        <v>75</v>
      </c>
      <c r="O251" s="16"/>
      <c r="P251" s="150">
        <f>O251*H251</f>
        <v>0</v>
      </c>
      <c r="Q251" s="150">
        <v>1.4300000000000001E-3</v>
      </c>
      <c r="R251" s="150">
        <f>Q251*H251</f>
        <v>8.5800000000000008E-3</v>
      </c>
      <c r="S251" s="150">
        <v>0</v>
      </c>
      <c r="T251" s="151">
        <f>S251*H251</f>
        <v>0</v>
      </c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52" t="s">
        <v>264</v>
      </c>
      <c r="AS251" s="16"/>
      <c r="AT251" s="152" t="s">
        <v>175</v>
      </c>
      <c r="AU251" s="152" t="s">
        <v>10</v>
      </c>
      <c r="AV251" s="16"/>
      <c r="AW251" s="16"/>
      <c r="AX251" s="16"/>
      <c r="AY251" s="3" t="s">
        <v>172</v>
      </c>
      <c r="AZ251" s="16"/>
      <c r="BA251" s="16"/>
      <c r="BB251" s="16"/>
      <c r="BC251" s="16"/>
      <c r="BD251" s="16"/>
      <c r="BE251" s="81">
        <f>IF(N251="základná",J251,0)</f>
        <v>0</v>
      </c>
      <c r="BF251" s="81">
        <f>IF(N251="znížená",J251,0)</f>
        <v>0</v>
      </c>
      <c r="BG251" s="81">
        <f>IF(N251="zákl. prenesená",J251,0)</f>
        <v>0</v>
      </c>
      <c r="BH251" s="81">
        <f>IF(N251="zníž. prenesená",J251,0)</f>
        <v>0</v>
      </c>
      <c r="BI251" s="81">
        <f>IF(N251="nulová",J251,0)</f>
        <v>0</v>
      </c>
      <c r="BJ251" s="3" t="s">
        <v>10</v>
      </c>
      <c r="BK251" s="81">
        <f>ROUND(I251*H251,2)</f>
        <v>0</v>
      </c>
      <c r="BL251" s="3" t="s">
        <v>264</v>
      </c>
      <c r="BM251" s="152" t="s">
        <v>460</v>
      </c>
    </row>
    <row r="252" spans="1:65" ht="14.25" customHeight="1">
      <c r="A252" s="153"/>
      <c r="B252" s="154"/>
      <c r="C252" s="153"/>
      <c r="D252" s="155" t="s">
        <v>181</v>
      </c>
      <c r="E252" s="156" t="s">
        <v>1</v>
      </c>
      <c r="F252" s="157" t="s">
        <v>173</v>
      </c>
      <c r="G252" s="153"/>
      <c r="H252" s="158">
        <v>6</v>
      </c>
      <c r="I252" s="153"/>
      <c r="J252" s="153"/>
      <c r="K252" s="153"/>
      <c r="L252" s="154"/>
      <c r="M252" s="159"/>
      <c r="N252" s="153"/>
      <c r="O252" s="153"/>
      <c r="P252" s="153"/>
      <c r="Q252" s="153"/>
      <c r="R252" s="153"/>
      <c r="S252" s="153"/>
      <c r="T252" s="160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  <c r="AR252" s="153"/>
      <c r="AS252" s="153"/>
      <c r="AT252" s="156" t="s">
        <v>181</v>
      </c>
      <c r="AU252" s="156" t="s">
        <v>10</v>
      </c>
      <c r="AV252" s="153" t="s">
        <v>10</v>
      </c>
      <c r="AW252" s="153" t="s">
        <v>64</v>
      </c>
      <c r="AX252" s="153" t="s">
        <v>153</v>
      </c>
      <c r="AY252" s="156" t="s">
        <v>172</v>
      </c>
      <c r="AZ252" s="153"/>
      <c r="BA252" s="153"/>
      <c r="BB252" s="153"/>
      <c r="BC252" s="153"/>
      <c r="BD252" s="153"/>
      <c r="BE252" s="153"/>
      <c r="BF252" s="153"/>
      <c r="BG252" s="153"/>
      <c r="BH252" s="153"/>
      <c r="BI252" s="153"/>
      <c r="BJ252" s="153"/>
      <c r="BK252" s="153"/>
      <c r="BL252" s="153"/>
      <c r="BM252" s="153"/>
    </row>
    <row r="253" spans="1:65" ht="16.5" customHeight="1">
      <c r="A253" s="16"/>
      <c r="B253" s="17"/>
      <c r="C253" s="141" t="s">
        <v>461</v>
      </c>
      <c r="D253" s="141" t="s">
        <v>175</v>
      </c>
      <c r="E253" s="142" t="s">
        <v>462</v>
      </c>
      <c r="F253" s="143" t="s">
        <v>463</v>
      </c>
      <c r="G253" s="144" t="s">
        <v>261</v>
      </c>
      <c r="H253" s="145">
        <v>10.9</v>
      </c>
      <c r="I253" s="146"/>
      <c r="J253" s="147">
        <f>ROUND(I253*H253,2)</f>
        <v>0</v>
      </c>
      <c r="K253" s="148"/>
      <c r="L253" s="17"/>
      <c r="M253" s="149" t="s">
        <v>1</v>
      </c>
      <c r="N253" s="75" t="s">
        <v>75</v>
      </c>
      <c r="O253" s="16"/>
      <c r="P253" s="150">
        <f>O253*H253</f>
        <v>0</v>
      </c>
      <c r="Q253" s="150">
        <v>1.17E-3</v>
      </c>
      <c r="R253" s="150">
        <f>Q253*H253</f>
        <v>1.2753E-2</v>
      </c>
      <c r="S253" s="150">
        <v>0</v>
      </c>
      <c r="T253" s="151">
        <f>S253*H253</f>
        <v>0</v>
      </c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52" t="s">
        <v>264</v>
      </c>
      <c r="AS253" s="16"/>
      <c r="AT253" s="152" t="s">
        <v>175</v>
      </c>
      <c r="AU253" s="152" t="s">
        <v>10</v>
      </c>
      <c r="AV253" s="16"/>
      <c r="AW253" s="16"/>
      <c r="AX253" s="16"/>
      <c r="AY253" s="3" t="s">
        <v>172</v>
      </c>
      <c r="AZ253" s="16"/>
      <c r="BA253" s="16"/>
      <c r="BB253" s="16"/>
      <c r="BC253" s="16"/>
      <c r="BD253" s="16"/>
      <c r="BE253" s="81">
        <f>IF(N253="základná",J253,0)</f>
        <v>0</v>
      </c>
      <c r="BF253" s="81">
        <f>IF(N253="znížená",J253,0)</f>
        <v>0</v>
      </c>
      <c r="BG253" s="81">
        <f>IF(N253="zákl. prenesená",J253,0)</f>
        <v>0</v>
      </c>
      <c r="BH253" s="81">
        <f>IF(N253="zníž. prenesená",J253,0)</f>
        <v>0</v>
      </c>
      <c r="BI253" s="81">
        <f>IF(N253="nulová",J253,0)</f>
        <v>0</v>
      </c>
      <c r="BJ253" s="3" t="s">
        <v>10</v>
      </c>
      <c r="BK253" s="81">
        <f>ROUND(I253*H253,2)</f>
        <v>0</v>
      </c>
      <c r="BL253" s="3" t="s">
        <v>264</v>
      </c>
      <c r="BM253" s="152" t="s">
        <v>464</v>
      </c>
    </row>
    <row r="254" spans="1:65" ht="14.25" customHeight="1">
      <c r="A254" s="153"/>
      <c r="B254" s="154"/>
      <c r="C254" s="153"/>
      <c r="D254" s="155" t="s">
        <v>181</v>
      </c>
      <c r="E254" s="156" t="s">
        <v>59</v>
      </c>
      <c r="F254" s="157" t="s">
        <v>465</v>
      </c>
      <c r="G254" s="153"/>
      <c r="H254" s="158">
        <v>10.9</v>
      </c>
      <c r="I254" s="153"/>
      <c r="J254" s="153"/>
      <c r="K254" s="153"/>
      <c r="L254" s="154"/>
      <c r="M254" s="159"/>
      <c r="N254" s="153"/>
      <c r="O254" s="153"/>
      <c r="P254" s="153"/>
      <c r="Q254" s="153"/>
      <c r="R254" s="153"/>
      <c r="S254" s="153"/>
      <c r="T254" s="160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  <c r="AL254" s="153"/>
      <c r="AM254" s="153"/>
      <c r="AN254" s="153"/>
      <c r="AO254" s="153"/>
      <c r="AP254" s="153"/>
      <c r="AQ254" s="153"/>
      <c r="AR254" s="153"/>
      <c r="AS254" s="153"/>
      <c r="AT254" s="156" t="s">
        <v>181</v>
      </c>
      <c r="AU254" s="156" t="s">
        <v>10</v>
      </c>
      <c r="AV254" s="153" t="s">
        <v>10</v>
      </c>
      <c r="AW254" s="153" t="s">
        <v>64</v>
      </c>
      <c r="AX254" s="153" t="s">
        <v>153</v>
      </c>
      <c r="AY254" s="156" t="s">
        <v>172</v>
      </c>
      <c r="AZ254" s="153"/>
      <c r="BA254" s="153"/>
      <c r="BB254" s="153"/>
      <c r="BC254" s="153"/>
      <c r="BD254" s="153"/>
      <c r="BE254" s="153"/>
      <c r="BF254" s="153"/>
      <c r="BG254" s="153"/>
      <c r="BH254" s="153"/>
      <c r="BI254" s="153"/>
      <c r="BJ254" s="153"/>
      <c r="BK254" s="153"/>
      <c r="BL254" s="153"/>
      <c r="BM254" s="153"/>
    </row>
    <row r="255" spans="1:65" ht="24" customHeight="1">
      <c r="A255" s="16"/>
      <c r="B255" s="17"/>
      <c r="C255" s="141" t="s">
        <v>466</v>
      </c>
      <c r="D255" s="141" t="s">
        <v>175</v>
      </c>
      <c r="E255" s="142" t="s">
        <v>467</v>
      </c>
      <c r="F255" s="143" t="s">
        <v>468</v>
      </c>
      <c r="G255" s="144" t="s">
        <v>261</v>
      </c>
      <c r="H255" s="145">
        <v>10.45</v>
      </c>
      <c r="I255" s="146"/>
      <c r="J255" s="147">
        <f>ROUND(I255*H255,2)</f>
        <v>0</v>
      </c>
      <c r="K255" s="148"/>
      <c r="L255" s="17"/>
      <c r="M255" s="149" t="s">
        <v>1</v>
      </c>
      <c r="N255" s="75" t="s">
        <v>75</v>
      </c>
      <c r="O255" s="16"/>
      <c r="P255" s="150">
        <f>O255*H255</f>
        <v>0</v>
      </c>
      <c r="Q255" s="150">
        <v>0</v>
      </c>
      <c r="R255" s="150">
        <f>Q255*H255</f>
        <v>0</v>
      </c>
      <c r="S255" s="150">
        <v>2.0999999999999999E-3</v>
      </c>
      <c r="T255" s="151">
        <f>S255*H255</f>
        <v>2.1944999999999996E-2</v>
      </c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52" t="s">
        <v>264</v>
      </c>
      <c r="AS255" s="16"/>
      <c r="AT255" s="152" t="s">
        <v>175</v>
      </c>
      <c r="AU255" s="152" t="s">
        <v>10</v>
      </c>
      <c r="AV255" s="16"/>
      <c r="AW255" s="16"/>
      <c r="AX255" s="16"/>
      <c r="AY255" s="3" t="s">
        <v>172</v>
      </c>
      <c r="AZ255" s="16"/>
      <c r="BA255" s="16"/>
      <c r="BB255" s="16"/>
      <c r="BC255" s="16"/>
      <c r="BD255" s="16"/>
      <c r="BE255" s="81">
        <f>IF(N255="základná",J255,0)</f>
        <v>0</v>
      </c>
      <c r="BF255" s="81">
        <f>IF(N255="znížená",J255,0)</f>
        <v>0</v>
      </c>
      <c r="BG255" s="81">
        <f>IF(N255="zákl. prenesená",J255,0)</f>
        <v>0</v>
      </c>
      <c r="BH255" s="81">
        <f>IF(N255="zníž. prenesená",J255,0)</f>
        <v>0</v>
      </c>
      <c r="BI255" s="81">
        <f>IF(N255="nulová",J255,0)</f>
        <v>0</v>
      </c>
      <c r="BJ255" s="3" t="s">
        <v>10</v>
      </c>
      <c r="BK255" s="81">
        <f>ROUND(I255*H255,2)</f>
        <v>0</v>
      </c>
      <c r="BL255" s="3" t="s">
        <v>264</v>
      </c>
      <c r="BM255" s="152" t="s">
        <v>469</v>
      </c>
    </row>
    <row r="256" spans="1:65" ht="14.25" customHeight="1">
      <c r="A256" s="153"/>
      <c r="B256" s="154"/>
      <c r="C256" s="153"/>
      <c r="D256" s="155" t="s">
        <v>181</v>
      </c>
      <c r="E256" s="156" t="s">
        <v>1</v>
      </c>
      <c r="F256" s="157" t="s">
        <v>470</v>
      </c>
      <c r="G256" s="153"/>
      <c r="H256" s="158">
        <v>10.45</v>
      </c>
      <c r="I256" s="153"/>
      <c r="J256" s="153"/>
      <c r="K256" s="153"/>
      <c r="L256" s="154"/>
      <c r="M256" s="159"/>
      <c r="N256" s="153"/>
      <c r="O256" s="153"/>
      <c r="P256" s="153"/>
      <c r="Q256" s="153"/>
      <c r="R256" s="153"/>
      <c r="S256" s="153"/>
      <c r="T256" s="160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  <c r="AL256" s="153"/>
      <c r="AM256" s="153"/>
      <c r="AN256" s="153"/>
      <c r="AO256" s="153"/>
      <c r="AP256" s="153"/>
      <c r="AQ256" s="153"/>
      <c r="AR256" s="153"/>
      <c r="AS256" s="153"/>
      <c r="AT256" s="156" t="s">
        <v>181</v>
      </c>
      <c r="AU256" s="156" t="s">
        <v>10</v>
      </c>
      <c r="AV256" s="153" t="s">
        <v>10</v>
      </c>
      <c r="AW256" s="153" t="s">
        <v>64</v>
      </c>
      <c r="AX256" s="153" t="s">
        <v>153</v>
      </c>
      <c r="AY256" s="156" t="s">
        <v>172</v>
      </c>
      <c r="AZ256" s="153"/>
      <c r="BA256" s="153"/>
      <c r="BB256" s="153"/>
      <c r="BC256" s="153"/>
      <c r="BD256" s="153"/>
      <c r="BE256" s="153"/>
      <c r="BF256" s="153"/>
      <c r="BG256" s="153"/>
      <c r="BH256" s="153"/>
      <c r="BI256" s="153"/>
      <c r="BJ256" s="153"/>
      <c r="BK256" s="153"/>
      <c r="BL256" s="153"/>
      <c r="BM256" s="153"/>
    </row>
    <row r="257" spans="1:65" ht="24" customHeight="1">
      <c r="A257" s="16"/>
      <c r="B257" s="17"/>
      <c r="C257" s="141" t="s">
        <v>471</v>
      </c>
      <c r="D257" s="141" t="s">
        <v>175</v>
      </c>
      <c r="E257" s="142" t="s">
        <v>472</v>
      </c>
      <c r="F257" s="143" t="s">
        <v>473</v>
      </c>
      <c r="G257" s="144" t="s">
        <v>193</v>
      </c>
      <c r="H257" s="145">
        <v>8</v>
      </c>
      <c r="I257" s="146"/>
      <c r="J257" s="147">
        <f>ROUND(I257*H257,2)</f>
        <v>0</v>
      </c>
      <c r="K257" s="148"/>
      <c r="L257" s="17"/>
      <c r="M257" s="149" t="s">
        <v>1</v>
      </c>
      <c r="N257" s="75" t="s">
        <v>75</v>
      </c>
      <c r="O257" s="16"/>
      <c r="P257" s="150">
        <f>O257*H257</f>
        <v>0</v>
      </c>
      <c r="Q257" s="150">
        <v>0</v>
      </c>
      <c r="R257" s="150">
        <f>Q257*H257</f>
        <v>0</v>
      </c>
      <c r="S257" s="150">
        <v>0</v>
      </c>
      <c r="T257" s="151">
        <f>S257*H257</f>
        <v>0</v>
      </c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52" t="s">
        <v>264</v>
      </c>
      <c r="AS257" s="16"/>
      <c r="AT257" s="152" t="s">
        <v>175</v>
      </c>
      <c r="AU257" s="152" t="s">
        <v>10</v>
      </c>
      <c r="AV257" s="16"/>
      <c r="AW257" s="16"/>
      <c r="AX257" s="16"/>
      <c r="AY257" s="3" t="s">
        <v>172</v>
      </c>
      <c r="AZ257" s="16"/>
      <c r="BA257" s="16"/>
      <c r="BB257" s="16"/>
      <c r="BC257" s="16"/>
      <c r="BD257" s="16"/>
      <c r="BE257" s="81">
        <f>IF(N257="základná",J257,0)</f>
        <v>0</v>
      </c>
      <c r="BF257" s="81">
        <f>IF(N257="znížená",J257,0)</f>
        <v>0</v>
      </c>
      <c r="BG257" s="81">
        <f>IF(N257="zákl. prenesená",J257,0)</f>
        <v>0</v>
      </c>
      <c r="BH257" s="81">
        <f>IF(N257="zníž. prenesená",J257,0)</f>
        <v>0</v>
      </c>
      <c r="BI257" s="81">
        <f>IF(N257="nulová",J257,0)</f>
        <v>0</v>
      </c>
      <c r="BJ257" s="3" t="s">
        <v>10</v>
      </c>
      <c r="BK257" s="81">
        <f>ROUND(I257*H257,2)</f>
        <v>0</v>
      </c>
      <c r="BL257" s="3" t="s">
        <v>264</v>
      </c>
      <c r="BM257" s="152" t="s">
        <v>474</v>
      </c>
    </row>
    <row r="258" spans="1:65" ht="14.25" customHeight="1">
      <c r="A258" s="153"/>
      <c r="B258" s="154"/>
      <c r="C258" s="153"/>
      <c r="D258" s="155" t="s">
        <v>181</v>
      </c>
      <c r="E258" s="156" t="s">
        <v>1</v>
      </c>
      <c r="F258" s="157" t="s">
        <v>475</v>
      </c>
      <c r="G258" s="153"/>
      <c r="H258" s="158">
        <v>8</v>
      </c>
      <c r="I258" s="153"/>
      <c r="J258" s="153"/>
      <c r="K258" s="153"/>
      <c r="L258" s="154"/>
      <c r="M258" s="159"/>
      <c r="N258" s="153"/>
      <c r="O258" s="153"/>
      <c r="P258" s="153"/>
      <c r="Q258" s="153"/>
      <c r="R258" s="153"/>
      <c r="S258" s="153"/>
      <c r="T258" s="160"/>
      <c r="U258" s="153"/>
      <c r="V258" s="153"/>
      <c r="W258" s="153"/>
      <c r="X258" s="153"/>
      <c r="Y258" s="153"/>
      <c r="Z258" s="153"/>
      <c r="AA258" s="153"/>
      <c r="AB258" s="153"/>
      <c r="AC258" s="153"/>
      <c r="AD258" s="153"/>
      <c r="AE258" s="153"/>
      <c r="AF258" s="153"/>
      <c r="AG258" s="153"/>
      <c r="AH258" s="153"/>
      <c r="AI258" s="153"/>
      <c r="AJ258" s="153"/>
      <c r="AK258" s="153"/>
      <c r="AL258" s="153"/>
      <c r="AM258" s="153"/>
      <c r="AN258" s="153"/>
      <c r="AO258" s="153"/>
      <c r="AP258" s="153"/>
      <c r="AQ258" s="153"/>
      <c r="AR258" s="153"/>
      <c r="AS258" s="153"/>
      <c r="AT258" s="156" t="s">
        <v>181</v>
      </c>
      <c r="AU258" s="156" t="s">
        <v>10</v>
      </c>
      <c r="AV258" s="153" t="s">
        <v>10</v>
      </c>
      <c r="AW258" s="153" t="s">
        <v>64</v>
      </c>
      <c r="AX258" s="153" t="s">
        <v>153</v>
      </c>
      <c r="AY258" s="156" t="s">
        <v>172</v>
      </c>
      <c r="AZ258" s="153"/>
      <c r="BA258" s="153"/>
      <c r="BB258" s="153"/>
      <c r="BC258" s="153"/>
      <c r="BD258" s="153"/>
      <c r="BE258" s="153"/>
      <c r="BF258" s="153"/>
      <c r="BG258" s="153"/>
      <c r="BH258" s="153"/>
      <c r="BI258" s="153"/>
      <c r="BJ258" s="153"/>
      <c r="BK258" s="153"/>
      <c r="BL258" s="153"/>
      <c r="BM258" s="153"/>
    </row>
    <row r="259" spans="1:65" ht="16.5" customHeight="1">
      <c r="A259" s="16"/>
      <c r="B259" s="17"/>
      <c r="C259" s="141" t="s">
        <v>476</v>
      </c>
      <c r="D259" s="141" t="s">
        <v>175</v>
      </c>
      <c r="E259" s="142" t="s">
        <v>477</v>
      </c>
      <c r="F259" s="143" t="s">
        <v>478</v>
      </c>
      <c r="G259" s="144" t="s">
        <v>193</v>
      </c>
      <c r="H259" s="145">
        <v>1</v>
      </c>
      <c r="I259" s="146"/>
      <c r="J259" s="147">
        <f t="shared" ref="J259:J260" si="41">ROUND(I259*H259,2)</f>
        <v>0</v>
      </c>
      <c r="K259" s="148"/>
      <c r="L259" s="17"/>
      <c r="M259" s="149" t="s">
        <v>1</v>
      </c>
      <c r="N259" s="75" t="s">
        <v>75</v>
      </c>
      <c r="O259" s="16"/>
      <c r="P259" s="150">
        <f t="shared" ref="P259:P260" si="42">O259*H259</f>
        <v>0</v>
      </c>
      <c r="Q259" s="150">
        <v>0</v>
      </c>
      <c r="R259" s="150">
        <f t="shared" ref="R259:R260" si="43">Q259*H259</f>
        <v>0</v>
      </c>
      <c r="S259" s="150">
        <v>2.7560000000000001E-2</v>
      </c>
      <c r="T259" s="151">
        <f t="shared" ref="T259:T260" si="44">S259*H259</f>
        <v>2.7560000000000001E-2</v>
      </c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52" t="s">
        <v>264</v>
      </c>
      <c r="AS259" s="16"/>
      <c r="AT259" s="152" t="s">
        <v>175</v>
      </c>
      <c r="AU259" s="152" t="s">
        <v>10</v>
      </c>
      <c r="AV259" s="16"/>
      <c r="AW259" s="16"/>
      <c r="AX259" s="16"/>
      <c r="AY259" s="3" t="s">
        <v>172</v>
      </c>
      <c r="AZ259" s="16"/>
      <c r="BA259" s="16"/>
      <c r="BB259" s="16"/>
      <c r="BC259" s="16"/>
      <c r="BD259" s="16"/>
      <c r="BE259" s="81">
        <f t="shared" ref="BE259:BE260" si="45">IF(N259="základná",J259,0)</f>
        <v>0</v>
      </c>
      <c r="BF259" s="81">
        <f t="shared" ref="BF259:BF260" si="46">IF(N259="znížená",J259,0)</f>
        <v>0</v>
      </c>
      <c r="BG259" s="81">
        <f t="shared" ref="BG259:BG260" si="47">IF(N259="zákl. prenesená",J259,0)</f>
        <v>0</v>
      </c>
      <c r="BH259" s="81">
        <f t="shared" ref="BH259:BH260" si="48">IF(N259="zníž. prenesená",J259,0)</f>
        <v>0</v>
      </c>
      <c r="BI259" s="81">
        <f t="shared" ref="BI259:BI260" si="49">IF(N259="nulová",J259,0)</f>
        <v>0</v>
      </c>
      <c r="BJ259" s="3" t="s">
        <v>10</v>
      </c>
      <c r="BK259" s="81">
        <f t="shared" ref="BK259:BK260" si="50">ROUND(I259*H259,2)</f>
        <v>0</v>
      </c>
      <c r="BL259" s="3" t="s">
        <v>264</v>
      </c>
      <c r="BM259" s="152" t="s">
        <v>479</v>
      </c>
    </row>
    <row r="260" spans="1:65" ht="24" customHeight="1">
      <c r="A260" s="16"/>
      <c r="B260" s="17"/>
      <c r="C260" s="141" t="s">
        <v>480</v>
      </c>
      <c r="D260" s="141" t="s">
        <v>175</v>
      </c>
      <c r="E260" s="142" t="s">
        <v>481</v>
      </c>
      <c r="F260" s="143" t="s">
        <v>482</v>
      </c>
      <c r="G260" s="144" t="s">
        <v>261</v>
      </c>
      <c r="H260" s="145">
        <v>10.9</v>
      </c>
      <c r="I260" s="146"/>
      <c r="J260" s="147">
        <f t="shared" si="41"/>
        <v>0</v>
      </c>
      <c r="K260" s="148"/>
      <c r="L260" s="17"/>
      <c r="M260" s="149" t="s">
        <v>1</v>
      </c>
      <c r="N260" s="75" t="s">
        <v>75</v>
      </c>
      <c r="O260" s="16"/>
      <c r="P260" s="150">
        <f t="shared" si="42"/>
        <v>0</v>
      </c>
      <c r="Q260" s="150">
        <v>0</v>
      </c>
      <c r="R260" s="150">
        <f t="shared" si="43"/>
        <v>0</v>
      </c>
      <c r="S260" s="150">
        <v>0</v>
      </c>
      <c r="T260" s="151">
        <f t="shared" si="44"/>
        <v>0</v>
      </c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52" t="s">
        <v>264</v>
      </c>
      <c r="AS260" s="16"/>
      <c r="AT260" s="152" t="s">
        <v>175</v>
      </c>
      <c r="AU260" s="152" t="s">
        <v>10</v>
      </c>
      <c r="AV260" s="16"/>
      <c r="AW260" s="16"/>
      <c r="AX260" s="16"/>
      <c r="AY260" s="3" t="s">
        <v>172</v>
      </c>
      <c r="AZ260" s="16"/>
      <c r="BA260" s="16"/>
      <c r="BB260" s="16"/>
      <c r="BC260" s="16"/>
      <c r="BD260" s="16"/>
      <c r="BE260" s="81">
        <f t="shared" si="45"/>
        <v>0</v>
      </c>
      <c r="BF260" s="81">
        <f t="shared" si="46"/>
        <v>0</v>
      </c>
      <c r="BG260" s="81">
        <f t="shared" si="47"/>
        <v>0</v>
      </c>
      <c r="BH260" s="81">
        <f t="shared" si="48"/>
        <v>0</v>
      </c>
      <c r="BI260" s="81">
        <f t="shared" si="49"/>
        <v>0</v>
      </c>
      <c r="BJ260" s="3" t="s">
        <v>10</v>
      </c>
      <c r="BK260" s="81">
        <f t="shared" si="50"/>
        <v>0</v>
      </c>
      <c r="BL260" s="3" t="s">
        <v>264</v>
      </c>
      <c r="BM260" s="152" t="s">
        <v>483</v>
      </c>
    </row>
    <row r="261" spans="1:65" ht="14.25" customHeight="1">
      <c r="A261" s="153"/>
      <c r="B261" s="154"/>
      <c r="C261" s="153"/>
      <c r="D261" s="155" t="s">
        <v>181</v>
      </c>
      <c r="E261" s="156" t="s">
        <v>1</v>
      </c>
      <c r="F261" s="157" t="s">
        <v>59</v>
      </c>
      <c r="G261" s="153"/>
      <c r="H261" s="158">
        <v>10.9</v>
      </c>
      <c r="I261" s="153"/>
      <c r="J261" s="153"/>
      <c r="K261" s="153"/>
      <c r="L261" s="154"/>
      <c r="M261" s="159"/>
      <c r="N261" s="153"/>
      <c r="O261" s="153"/>
      <c r="P261" s="153"/>
      <c r="Q261" s="153"/>
      <c r="R261" s="153"/>
      <c r="S261" s="153"/>
      <c r="T261" s="160"/>
      <c r="U261" s="153"/>
      <c r="V261" s="153"/>
      <c r="W261" s="153"/>
      <c r="X261" s="153"/>
      <c r="Y261" s="153"/>
      <c r="Z261" s="153"/>
      <c r="AA261" s="153"/>
      <c r="AB261" s="153"/>
      <c r="AC261" s="153"/>
      <c r="AD261" s="153"/>
      <c r="AE261" s="153"/>
      <c r="AF261" s="153"/>
      <c r="AG261" s="153"/>
      <c r="AH261" s="153"/>
      <c r="AI261" s="153"/>
      <c r="AJ261" s="153"/>
      <c r="AK261" s="153"/>
      <c r="AL261" s="153"/>
      <c r="AM261" s="153"/>
      <c r="AN261" s="153"/>
      <c r="AO261" s="153"/>
      <c r="AP261" s="153"/>
      <c r="AQ261" s="153"/>
      <c r="AR261" s="153"/>
      <c r="AS261" s="153"/>
      <c r="AT261" s="156" t="s">
        <v>181</v>
      </c>
      <c r="AU261" s="156" t="s">
        <v>10</v>
      </c>
      <c r="AV261" s="153" t="s">
        <v>10</v>
      </c>
      <c r="AW261" s="153" t="s">
        <v>64</v>
      </c>
      <c r="AX261" s="153" t="s">
        <v>153</v>
      </c>
      <c r="AY261" s="156" t="s">
        <v>172</v>
      </c>
      <c r="AZ261" s="153"/>
      <c r="BA261" s="153"/>
      <c r="BB261" s="153"/>
      <c r="BC261" s="153"/>
      <c r="BD261" s="153"/>
      <c r="BE261" s="153"/>
      <c r="BF261" s="153"/>
      <c r="BG261" s="153"/>
      <c r="BH261" s="153"/>
      <c r="BI261" s="153"/>
      <c r="BJ261" s="153"/>
      <c r="BK261" s="153"/>
      <c r="BL261" s="153"/>
      <c r="BM261" s="153"/>
    </row>
    <row r="262" spans="1:65" ht="24" customHeight="1">
      <c r="A262" s="16"/>
      <c r="B262" s="17"/>
      <c r="C262" s="141" t="s">
        <v>484</v>
      </c>
      <c r="D262" s="141" t="s">
        <v>175</v>
      </c>
      <c r="E262" s="142" t="s">
        <v>485</v>
      </c>
      <c r="F262" s="143" t="s">
        <v>486</v>
      </c>
      <c r="G262" s="144" t="s">
        <v>210</v>
      </c>
      <c r="H262" s="145">
        <v>0.05</v>
      </c>
      <c r="I262" s="146"/>
      <c r="J262" s="147">
        <f t="shared" ref="J262:J263" si="51">ROUND(I262*H262,2)</f>
        <v>0</v>
      </c>
      <c r="K262" s="148"/>
      <c r="L262" s="17"/>
      <c r="M262" s="149" t="s">
        <v>1</v>
      </c>
      <c r="N262" s="75" t="s">
        <v>75</v>
      </c>
      <c r="O262" s="16"/>
      <c r="P262" s="150">
        <f t="shared" ref="P262:P263" si="52">O262*H262</f>
        <v>0</v>
      </c>
      <c r="Q262" s="150">
        <v>0</v>
      </c>
      <c r="R262" s="150">
        <f t="shared" ref="R262:R263" si="53">Q262*H262</f>
        <v>0</v>
      </c>
      <c r="S262" s="150">
        <v>0</v>
      </c>
      <c r="T262" s="151">
        <f t="shared" ref="T262:T263" si="54">S262*H262</f>
        <v>0</v>
      </c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52" t="s">
        <v>264</v>
      </c>
      <c r="AS262" s="16"/>
      <c r="AT262" s="152" t="s">
        <v>175</v>
      </c>
      <c r="AU262" s="152" t="s">
        <v>10</v>
      </c>
      <c r="AV262" s="16"/>
      <c r="AW262" s="16"/>
      <c r="AX262" s="16"/>
      <c r="AY262" s="3" t="s">
        <v>172</v>
      </c>
      <c r="AZ262" s="16"/>
      <c r="BA262" s="16"/>
      <c r="BB262" s="16"/>
      <c r="BC262" s="16"/>
      <c r="BD262" s="16"/>
      <c r="BE262" s="81">
        <f t="shared" ref="BE262:BE263" si="55">IF(N262="základná",J262,0)</f>
        <v>0</v>
      </c>
      <c r="BF262" s="81">
        <f t="shared" ref="BF262:BF263" si="56">IF(N262="znížená",J262,0)</f>
        <v>0</v>
      </c>
      <c r="BG262" s="81">
        <f t="shared" ref="BG262:BG263" si="57">IF(N262="zákl. prenesená",J262,0)</f>
        <v>0</v>
      </c>
      <c r="BH262" s="81">
        <f t="shared" ref="BH262:BH263" si="58">IF(N262="zníž. prenesená",J262,0)</f>
        <v>0</v>
      </c>
      <c r="BI262" s="81">
        <f t="shared" ref="BI262:BI263" si="59">IF(N262="nulová",J262,0)</f>
        <v>0</v>
      </c>
      <c r="BJ262" s="3" t="s">
        <v>10</v>
      </c>
      <c r="BK262" s="81">
        <f t="shared" ref="BK262:BK263" si="60">ROUND(I262*H262,2)</f>
        <v>0</v>
      </c>
      <c r="BL262" s="3" t="s">
        <v>264</v>
      </c>
      <c r="BM262" s="152" t="s">
        <v>487</v>
      </c>
    </row>
    <row r="263" spans="1:65" ht="24" customHeight="1">
      <c r="A263" s="16"/>
      <c r="B263" s="17"/>
      <c r="C263" s="141" t="s">
        <v>488</v>
      </c>
      <c r="D263" s="141" t="s">
        <v>175</v>
      </c>
      <c r="E263" s="142" t="s">
        <v>489</v>
      </c>
      <c r="F263" s="143" t="s">
        <v>490</v>
      </c>
      <c r="G263" s="144" t="s">
        <v>298</v>
      </c>
      <c r="H263" s="179"/>
      <c r="I263" s="146"/>
      <c r="J263" s="147">
        <f t="shared" si="51"/>
        <v>0</v>
      </c>
      <c r="K263" s="148"/>
      <c r="L263" s="17"/>
      <c r="M263" s="149" t="s">
        <v>1</v>
      </c>
      <c r="N263" s="75" t="s">
        <v>75</v>
      </c>
      <c r="O263" s="16"/>
      <c r="P263" s="150">
        <f t="shared" si="52"/>
        <v>0</v>
      </c>
      <c r="Q263" s="150">
        <v>0</v>
      </c>
      <c r="R263" s="150">
        <f t="shared" si="53"/>
        <v>0</v>
      </c>
      <c r="S263" s="150">
        <v>0</v>
      </c>
      <c r="T263" s="151">
        <f t="shared" si="54"/>
        <v>0</v>
      </c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52" t="s">
        <v>264</v>
      </c>
      <c r="AS263" s="16"/>
      <c r="AT263" s="152" t="s">
        <v>175</v>
      </c>
      <c r="AU263" s="152" t="s">
        <v>10</v>
      </c>
      <c r="AV263" s="16"/>
      <c r="AW263" s="16"/>
      <c r="AX263" s="16"/>
      <c r="AY263" s="3" t="s">
        <v>172</v>
      </c>
      <c r="AZ263" s="16"/>
      <c r="BA263" s="16"/>
      <c r="BB263" s="16"/>
      <c r="BC263" s="16"/>
      <c r="BD263" s="16"/>
      <c r="BE263" s="81">
        <f t="shared" si="55"/>
        <v>0</v>
      </c>
      <c r="BF263" s="81">
        <f t="shared" si="56"/>
        <v>0</v>
      </c>
      <c r="BG263" s="81">
        <f t="shared" si="57"/>
        <v>0</v>
      </c>
      <c r="BH263" s="81">
        <f t="shared" si="58"/>
        <v>0</v>
      </c>
      <c r="BI263" s="81">
        <f t="shared" si="59"/>
        <v>0</v>
      </c>
      <c r="BJ263" s="3" t="s">
        <v>10</v>
      </c>
      <c r="BK263" s="81">
        <f t="shared" si="60"/>
        <v>0</v>
      </c>
      <c r="BL263" s="3" t="s">
        <v>264</v>
      </c>
      <c r="BM263" s="152" t="s">
        <v>491</v>
      </c>
    </row>
    <row r="264" spans="1:65" ht="22.5" customHeight="1">
      <c r="A264" s="128"/>
      <c r="B264" s="129"/>
      <c r="C264" s="128"/>
      <c r="D264" s="130" t="s">
        <v>145</v>
      </c>
      <c r="E264" s="139" t="s">
        <v>492</v>
      </c>
      <c r="F264" s="139" t="s">
        <v>493</v>
      </c>
      <c r="G264" s="128"/>
      <c r="H264" s="128"/>
      <c r="I264" s="128"/>
      <c r="J264" s="140">
        <f>BK264</f>
        <v>0</v>
      </c>
      <c r="K264" s="128"/>
      <c r="L264" s="129"/>
      <c r="M264" s="133"/>
      <c r="N264" s="128"/>
      <c r="O264" s="128"/>
      <c r="P264" s="135">
        <f>SUM(P265:P291)</f>
        <v>0</v>
      </c>
      <c r="Q264" s="128"/>
      <c r="R264" s="135">
        <f>SUM(R265:R291)</f>
        <v>1.7568000000000004E-2</v>
      </c>
      <c r="S264" s="128"/>
      <c r="T264" s="136">
        <f>SUM(T265:T291)</f>
        <v>3.4079999999999999E-2</v>
      </c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  <c r="AJ264" s="128"/>
      <c r="AK264" s="128"/>
      <c r="AL264" s="128"/>
      <c r="AM264" s="128"/>
      <c r="AN264" s="128"/>
      <c r="AO264" s="128"/>
      <c r="AP264" s="128"/>
      <c r="AQ264" s="128"/>
      <c r="AR264" s="130" t="s">
        <v>10</v>
      </c>
      <c r="AS264" s="128"/>
      <c r="AT264" s="137" t="s">
        <v>145</v>
      </c>
      <c r="AU264" s="137" t="s">
        <v>153</v>
      </c>
      <c r="AV264" s="128"/>
      <c r="AW264" s="128"/>
      <c r="AX264" s="128"/>
      <c r="AY264" s="130" t="s">
        <v>172</v>
      </c>
      <c r="AZ264" s="128"/>
      <c r="BA264" s="128"/>
      <c r="BB264" s="128"/>
      <c r="BC264" s="128"/>
      <c r="BD264" s="128"/>
      <c r="BE264" s="128"/>
      <c r="BF264" s="128"/>
      <c r="BG264" s="128"/>
      <c r="BH264" s="128"/>
      <c r="BI264" s="128"/>
      <c r="BJ264" s="128"/>
      <c r="BK264" s="138">
        <f>SUM(BK265:BK291)</f>
        <v>0</v>
      </c>
      <c r="BL264" s="128"/>
      <c r="BM264" s="128"/>
    </row>
    <row r="265" spans="1:65" ht="24" customHeight="1">
      <c r="A265" s="16"/>
      <c r="B265" s="17"/>
      <c r="C265" s="141" t="s">
        <v>494</v>
      </c>
      <c r="D265" s="141" t="s">
        <v>175</v>
      </c>
      <c r="E265" s="142" t="s">
        <v>495</v>
      </c>
      <c r="F265" s="143" t="s">
        <v>496</v>
      </c>
      <c r="G265" s="144" t="s">
        <v>261</v>
      </c>
      <c r="H265" s="145">
        <v>16</v>
      </c>
      <c r="I265" s="146"/>
      <c r="J265" s="147">
        <f>ROUND(I265*H265,2)</f>
        <v>0</v>
      </c>
      <c r="K265" s="148"/>
      <c r="L265" s="17"/>
      <c r="M265" s="149" t="s">
        <v>1</v>
      </c>
      <c r="N265" s="75" t="s">
        <v>75</v>
      </c>
      <c r="O265" s="16"/>
      <c r="P265" s="150">
        <f>O265*H265</f>
        <v>0</v>
      </c>
      <c r="Q265" s="150">
        <v>0</v>
      </c>
      <c r="R265" s="150">
        <f>Q265*H265</f>
        <v>0</v>
      </c>
      <c r="S265" s="150">
        <v>2.1299999999999999E-3</v>
      </c>
      <c r="T265" s="151">
        <f>S265*H265</f>
        <v>3.4079999999999999E-2</v>
      </c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52" t="s">
        <v>264</v>
      </c>
      <c r="AS265" s="16"/>
      <c r="AT265" s="152" t="s">
        <v>175</v>
      </c>
      <c r="AU265" s="152" t="s">
        <v>10</v>
      </c>
      <c r="AV265" s="16"/>
      <c r="AW265" s="16"/>
      <c r="AX265" s="16"/>
      <c r="AY265" s="3" t="s">
        <v>172</v>
      </c>
      <c r="AZ265" s="16"/>
      <c r="BA265" s="16"/>
      <c r="BB265" s="16"/>
      <c r="BC265" s="16"/>
      <c r="BD265" s="16"/>
      <c r="BE265" s="81">
        <f>IF(N265="základná",J265,0)</f>
        <v>0</v>
      </c>
      <c r="BF265" s="81">
        <f>IF(N265="znížená",J265,0)</f>
        <v>0</v>
      </c>
      <c r="BG265" s="81">
        <f>IF(N265="zákl. prenesená",J265,0)</f>
        <v>0</v>
      </c>
      <c r="BH265" s="81">
        <f>IF(N265="zníž. prenesená",J265,0)</f>
        <v>0</v>
      </c>
      <c r="BI265" s="81">
        <f>IF(N265="nulová",J265,0)</f>
        <v>0</v>
      </c>
      <c r="BJ265" s="3" t="s">
        <v>10</v>
      </c>
      <c r="BK265" s="81">
        <f>ROUND(I265*H265,2)</f>
        <v>0</v>
      </c>
      <c r="BL265" s="3" t="s">
        <v>264</v>
      </c>
      <c r="BM265" s="152" t="s">
        <v>497</v>
      </c>
    </row>
    <row r="266" spans="1:65" ht="14.25" customHeight="1">
      <c r="A266" s="153"/>
      <c r="B266" s="154"/>
      <c r="C266" s="153"/>
      <c r="D266" s="155" t="s">
        <v>181</v>
      </c>
      <c r="E266" s="156" t="s">
        <v>1</v>
      </c>
      <c r="F266" s="157" t="s">
        <v>498</v>
      </c>
      <c r="G266" s="153"/>
      <c r="H266" s="158">
        <v>16</v>
      </c>
      <c r="I266" s="153"/>
      <c r="J266" s="153"/>
      <c r="K266" s="153"/>
      <c r="L266" s="154"/>
      <c r="M266" s="159"/>
      <c r="N266" s="153"/>
      <c r="O266" s="153"/>
      <c r="P266" s="153"/>
      <c r="Q266" s="153"/>
      <c r="R266" s="153"/>
      <c r="S266" s="153"/>
      <c r="T266" s="160"/>
      <c r="U266" s="153"/>
      <c r="V266" s="153"/>
      <c r="W266" s="153"/>
      <c r="X266" s="153"/>
      <c r="Y266" s="153"/>
      <c r="Z266" s="153"/>
      <c r="AA266" s="153"/>
      <c r="AB266" s="153"/>
      <c r="AC266" s="153"/>
      <c r="AD266" s="153"/>
      <c r="AE266" s="153"/>
      <c r="AF266" s="153"/>
      <c r="AG266" s="153"/>
      <c r="AH266" s="153"/>
      <c r="AI266" s="153"/>
      <c r="AJ266" s="153"/>
      <c r="AK266" s="153"/>
      <c r="AL266" s="153"/>
      <c r="AM266" s="153"/>
      <c r="AN266" s="153"/>
      <c r="AO266" s="153"/>
      <c r="AP266" s="153"/>
      <c r="AQ266" s="153"/>
      <c r="AR266" s="153"/>
      <c r="AS266" s="153"/>
      <c r="AT266" s="156" t="s">
        <v>181</v>
      </c>
      <c r="AU266" s="156" t="s">
        <v>10</v>
      </c>
      <c r="AV266" s="153" t="s">
        <v>10</v>
      </c>
      <c r="AW266" s="153" t="s">
        <v>64</v>
      </c>
      <c r="AX266" s="153" t="s">
        <v>153</v>
      </c>
      <c r="AY266" s="156" t="s">
        <v>172</v>
      </c>
      <c r="AZ266" s="153"/>
      <c r="BA266" s="153"/>
      <c r="BB266" s="153"/>
      <c r="BC266" s="153"/>
      <c r="BD266" s="153"/>
      <c r="BE266" s="153"/>
      <c r="BF266" s="153"/>
      <c r="BG266" s="153"/>
      <c r="BH266" s="153"/>
      <c r="BI266" s="153"/>
      <c r="BJ266" s="153"/>
      <c r="BK266" s="153"/>
      <c r="BL266" s="153"/>
      <c r="BM266" s="153"/>
    </row>
    <row r="267" spans="1:65" ht="24" customHeight="1">
      <c r="A267" s="16"/>
      <c r="B267" s="17"/>
      <c r="C267" s="141" t="s">
        <v>499</v>
      </c>
      <c r="D267" s="141" t="s">
        <v>175</v>
      </c>
      <c r="E267" s="142" t="s">
        <v>500</v>
      </c>
      <c r="F267" s="143" t="s">
        <v>501</v>
      </c>
      <c r="G267" s="144" t="s">
        <v>193</v>
      </c>
      <c r="H267" s="145">
        <v>5</v>
      </c>
      <c r="I267" s="146"/>
      <c r="J267" s="147">
        <f>ROUND(I267*H267,2)</f>
        <v>0</v>
      </c>
      <c r="K267" s="148"/>
      <c r="L267" s="17"/>
      <c r="M267" s="149" t="s">
        <v>1</v>
      </c>
      <c r="N267" s="75" t="s">
        <v>75</v>
      </c>
      <c r="O267" s="16"/>
      <c r="P267" s="150">
        <f>O267*H267</f>
        <v>0</v>
      </c>
      <c r="Q267" s="150">
        <v>4.4000000000000002E-4</v>
      </c>
      <c r="R267" s="150">
        <f>Q267*H267</f>
        <v>2.2000000000000001E-3</v>
      </c>
      <c r="S267" s="150">
        <v>0</v>
      </c>
      <c r="T267" s="151">
        <f>S267*H267</f>
        <v>0</v>
      </c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52" t="s">
        <v>264</v>
      </c>
      <c r="AS267" s="16"/>
      <c r="AT267" s="152" t="s">
        <v>175</v>
      </c>
      <c r="AU267" s="152" t="s">
        <v>10</v>
      </c>
      <c r="AV267" s="16"/>
      <c r="AW267" s="16"/>
      <c r="AX267" s="16"/>
      <c r="AY267" s="3" t="s">
        <v>172</v>
      </c>
      <c r="AZ267" s="16"/>
      <c r="BA267" s="16"/>
      <c r="BB267" s="16"/>
      <c r="BC267" s="16"/>
      <c r="BD267" s="16"/>
      <c r="BE267" s="81">
        <f>IF(N267="základná",J267,0)</f>
        <v>0</v>
      </c>
      <c r="BF267" s="81">
        <f>IF(N267="znížená",J267,0)</f>
        <v>0</v>
      </c>
      <c r="BG267" s="81">
        <f>IF(N267="zákl. prenesená",J267,0)</f>
        <v>0</v>
      </c>
      <c r="BH267" s="81">
        <f>IF(N267="zníž. prenesená",J267,0)</f>
        <v>0</v>
      </c>
      <c r="BI267" s="81">
        <f>IF(N267="nulová",J267,0)</f>
        <v>0</v>
      </c>
      <c r="BJ267" s="3" t="s">
        <v>10</v>
      </c>
      <c r="BK267" s="81">
        <f>ROUND(I267*H267,2)</f>
        <v>0</v>
      </c>
      <c r="BL267" s="3" t="s">
        <v>264</v>
      </c>
      <c r="BM267" s="152" t="s">
        <v>502</v>
      </c>
    </row>
    <row r="268" spans="1:65" ht="14.25" customHeight="1">
      <c r="A268" s="153"/>
      <c r="B268" s="154"/>
      <c r="C268" s="153"/>
      <c r="D268" s="155" t="s">
        <v>181</v>
      </c>
      <c r="E268" s="156" t="s">
        <v>1</v>
      </c>
      <c r="F268" s="157" t="s">
        <v>207</v>
      </c>
      <c r="G268" s="153"/>
      <c r="H268" s="158">
        <v>5</v>
      </c>
      <c r="I268" s="153"/>
      <c r="J268" s="153"/>
      <c r="K268" s="153"/>
      <c r="L268" s="154"/>
      <c r="M268" s="159"/>
      <c r="N268" s="153"/>
      <c r="O268" s="153"/>
      <c r="P268" s="153"/>
      <c r="Q268" s="153"/>
      <c r="R268" s="153"/>
      <c r="S268" s="153"/>
      <c r="T268" s="160"/>
      <c r="U268" s="153"/>
      <c r="V268" s="153"/>
      <c r="W268" s="153"/>
      <c r="X268" s="153"/>
      <c r="Y268" s="153"/>
      <c r="Z268" s="153"/>
      <c r="AA268" s="153"/>
      <c r="AB268" s="153"/>
      <c r="AC268" s="153"/>
      <c r="AD268" s="153"/>
      <c r="AE268" s="153"/>
      <c r="AF268" s="153"/>
      <c r="AG268" s="153"/>
      <c r="AH268" s="153"/>
      <c r="AI268" s="153"/>
      <c r="AJ268" s="153"/>
      <c r="AK268" s="153"/>
      <c r="AL268" s="153"/>
      <c r="AM268" s="153"/>
      <c r="AN268" s="153"/>
      <c r="AO268" s="153"/>
      <c r="AP268" s="153"/>
      <c r="AQ268" s="153"/>
      <c r="AR268" s="153"/>
      <c r="AS268" s="153"/>
      <c r="AT268" s="156" t="s">
        <v>181</v>
      </c>
      <c r="AU268" s="156" t="s">
        <v>10</v>
      </c>
      <c r="AV268" s="153" t="s">
        <v>10</v>
      </c>
      <c r="AW268" s="153" t="s">
        <v>64</v>
      </c>
      <c r="AX268" s="153" t="s">
        <v>153</v>
      </c>
      <c r="AY268" s="156" t="s">
        <v>172</v>
      </c>
      <c r="AZ268" s="153"/>
      <c r="BA268" s="153"/>
      <c r="BB268" s="153"/>
      <c r="BC268" s="153"/>
      <c r="BD268" s="153"/>
      <c r="BE268" s="153"/>
      <c r="BF268" s="153"/>
      <c r="BG268" s="153"/>
      <c r="BH268" s="153"/>
      <c r="BI268" s="153"/>
      <c r="BJ268" s="153"/>
      <c r="BK268" s="153"/>
      <c r="BL268" s="153"/>
      <c r="BM268" s="153"/>
    </row>
    <row r="269" spans="1:65" ht="24" customHeight="1">
      <c r="A269" s="16"/>
      <c r="B269" s="17"/>
      <c r="C269" s="141" t="s">
        <v>503</v>
      </c>
      <c r="D269" s="141" t="s">
        <v>175</v>
      </c>
      <c r="E269" s="142" t="s">
        <v>504</v>
      </c>
      <c r="F269" s="143" t="s">
        <v>505</v>
      </c>
      <c r="G269" s="144" t="s">
        <v>261</v>
      </c>
      <c r="H269" s="145">
        <v>20.3</v>
      </c>
      <c r="I269" s="146"/>
      <c r="J269" s="147">
        <f>ROUND(I269*H269,2)</f>
        <v>0</v>
      </c>
      <c r="K269" s="148"/>
      <c r="L269" s="17"/>
      <c r="M269" s="149" t="s">
        <v>1</v>
      </c>
      <c r="N269" s="75" t="s">
        <v>75</v>
      </c>
      <c r="O269" s="16"/>
      <c r="P269" s="150">
        <f>O269*H269</f>
        <v>0</v>
      </c>
      <c r="Q269" s="150">
        <v>2.5999999999999998E-4</v>
      </c>
      <c r="R269" s="150">
        <f>Q269*H269</f>
        <v>5.2779999999999997E-3</v>
      </c>
      <c r="S269" s="150">
        <v>0</v>
      </c>
      <c r="T269" s="151">
        <f>S269*H269</f>
        <v>0</v>
      </c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52" t="s">
        <v>264</v>
      </c>
      <c r="AS269" s="16"/>
      <c r="AT269" s="152" t="s">
        <v>175</v>
      </c>
      <c r="AU269" s="152" t="s">
        <v>10</v>
      </c>
      <c r="AV269" s="16"/>
      <c r="AW269" s="16"/>
      <c r="AX269" s="16"/>
      <c r="AY269" s="3" t="s">
        <v>172</v>
      </c>
      <c r="AZ269" s="16"/>
      <c r="BA269" s="16"/>
      <c r="BB269" s="16"/>
      <c r="BC269" s="16"/>
      <c r="BD269" s="16"/>
      <c r="BE269" s="81">
        <f>IF(N269="základná",J269,0)</f>
        <v>0</v>
      </c>
      <c r="BF269" s="81">
        <f>IF(N269="znížená",J269,0)</f>
        <v>0</v>
      </c>
      <c r="BG269" s="81">
        <f>IF(N269="zákl. prenesená",J269,0)</f>
        <v>0</v>
      </c>
      <c r="BH269" s="81">
        <f>IF(N269="zníž. prenesená",J269,0)</f>
        <v>0</v>
      </c>
      <c r="BI269" s="81">
        <f>IF(N269="nulová",J269,0)</f>
        <v>0</v>
      </c>
      <c r="BJ269" s="3" t="s">
        <v>10</v>
      </c>
      <c r="BK269" s="81">
        <f>ROUND(I269*H269,2)</f>
        <v>0</v>
      </c>
      <c r="BL269" s="3" t="s">
        <v>264</v>
      </c>
      <c r="BM269" s="152" t="s">
        <v>506</v>
      </c>
    </row>
    <row r="270" spans="1:65" ht="14.25" customHeight="1">
      <c r="A270" s="153"/>
      <c r="B270" s="154"/>
      <c r="C270" s="153"/>
      <c r="D270" s="155" t="s">
        <v>181</v>
      </c>
      <c r="E270" s="156" t="s">
        <v>1</v>
      </c>
      <c r="F270" s="157" t="s">
        <v>507</v>
      </c>
      <c r="G270" s="153"/>
      <c r="H270" s="158">
        <v>20.3</v>
      </c>
      <c r="I270" s="153"/>
      <c r="J270" s="153"/>
      <c r="K270" s="153"/>
      <c r="L270" s="154"/>
      <c r="M270" s="159"/>
      <c r="N270" s="153"/>
      <c r="O270" s="153"/>
      <c r="P270" s="153"/>
      <c r="Q270" s="153"/>
      <c r="R270" s="153"/>
      <c r="S270" s="153"/>
      <c r="T270" s="160"/>
      <c r="U270" s="153"/>
      <c r="V270" s="153"/>
      <c r="W270" s="153"/>
      <c r="X270" s="153"/>
      <c r="Y270" s="153"/>
      <c r="Z270" s="153"/>
      <c r="AA270" s="153"/>
      <c r="AB270" s="153"/>
      <c r="AC270" s="153"/>
      <c r="AD270" s="153"/>
      <c r="AE270" s="153"/>
      <c r="AF270" s="153"/>
      <c r="AG270" s="153"/>
      <c r="AH270" s="153"/>
      <c r="AI270" s="153"/>
      <c r="AJ270" s="153"/>
      <c r="AK270" s="153"/>
      <c r="AL270" s="153"/>
      <c r="AM270" s="153"/>
      <c r="AN270" s="153"/>
      <c r="AO270" s="153"/>
      <c r="AP270" s="153"/>
      <c r="AQ270" s="153"/>
      <c r="AR270" s="153"/>
      <c r="AS270" s="153"/>
      <c r="AT270" s="156" t="s">
        <v>181</v>
      </c>
      <c r="AU270" s="156" t="s">
        <v>10</v>
      </c>
      <c r="AV270" s="153" t="s">
        <v>10</v>
      </c>
      <c r="AW270" s="153" t="s">
        <v>64</v>
      </c>
      <c r="AX270" s="153" t="s">
        <v>15</v>
      </c>
      <c r="AY270" s="156" t="s">
        <v>172</v>
      </c>
      <c r="AZ270" s="153"/>
      <c r="BA270" s="153"/>
      <c r="BB270" s="153"/>
      <c r="BC270" s="153"/>
      <c r="BD270" s="153"/>
      <c r="BE270" s="153"/>
      <c r="BF270" s="153"/>
      <c r="BG270" s="153"/>
      <c r="BH270" s="153"/>
      <c r="BI270" s="153"/>
      <c r="BJ270" s="153"/>
      <c r="BK270" s="153"/>
      <c r="BL270" s="153"/>
      <c r="BM270" s="153"/>
    </row>
    <row r="271" spans="1:65" ht="14.25" customHeight="1">
      <c r="A271" s="161"/>
      <c r="B271" s="162"/>
      <c r="C271" s="161"/>
      <c r="D271" s="155" t="s">
        <v>181</v>
      </c>
      <c r="E271" s="163" t="s">
        <v>52</v>
      </c>
      <c r="F271" s="164" t="s">
        <v>196</v>
      </c>
      <c r="G271" s="161"/>
      <c r="H271" s="165">
        <v>20.3</v>
      </c>
      <c r="I271" s="161"/>
      <c r="J271" s="161"/>
      <c r="K271" s="161"/>
      <c r="L271" s="162"/>
      <c r="M271" s="166"/>
      <c r="N271" s="161"/>
      <c r="O271" s="161"/>
      <c r="P271" s="161"/>
      <c r="Q271" s="161"/>
      <c r="R271" s="161"/>
      <c r="S271" s="161"/>
      <c r="T271" s="167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61"/>
      <c r="AJ271" s="161"/>
      <c r="AK271" s="161"/>
      <c r="AL271" s="161"/>
      <c r="AM271" s="161"/>
      <c r="AN271" s="161"/>
      <c r="AO271" s="161"/>
      <c r="AP271" s="161"/>
      <c r="AQ271" s="161"/>
      <c r="AR271" s="161"/>
      <c r="AS271" s="161"/>
      <c r="AT271" s="163" t="s">
        <v>181</v>
      </c>
      <c r="AU271" s="163" t="s">
        <v>10</v>
      </c>
      <c r="AV271" s="161" t="s">
        <v>179</v>
      </c>
      <c r="AW271" s="161" t="s">
        <v>64</v>
      </c>
      <c r="AX271" s="161" t="s">
        <v>153</v>
      </c>
      <c r="AY271" s="163" t="s">
        <v>172</v>
      </c>
      <c r="AZ271" s="161"/>
      <c r="BA271" s="161"/>
      <c r="BB271" s="161"/>
      <c r="BC271" s="161"/>
      <c r="BD271" s="161"/>
      <c r="BE271" s="161"/>
      <c r="BF271" s="161"/>
      <c r="BG271" s="161"/>
      <c r="BH271" s="161"/>
      <c r="BI271" s="161"/>
      <c r="BJ271" s="161"/>
      <c r="BK271" s="161"/>
      <c r="BL271" s="161"/>
      <c r="BM271" s="161"/>
    </row>
    <row r="272" spans="1:65" ht="24" customHeight="1">
      <c r="A272" s="16"/>
      <c r="B272" s="17"/>
      <c r="C272" s="141" t="s">
        <v>508</v>
      </c>
      <c r="D272" s="141" t="s">
        <v>175</v>
      </c>
      <c r="E272" s="142" t="s">
        <v>509</v>
      </c>
      <c r="F272" s="143" t="s">
        <v>510</v>
      </c>
      <c r="G272" s="144" t="s">
        <v>261</v>
      </c>
      <c r="H272" s="145">
        <v>1.5</v>
      </c>
      <c r="I272" s="146"/>
      <c r="J272" s="147">
        <f>ROUND(I272*H272,2)</f>
        <v>0</v>
      </c>
      <c r="K272" s="148"/>
      <c r="L272" s="17"/>
      <c r="M272" s="149" t="s">
        <v>1</v>
      </c>
      <c r="N272" s="75" t="s">
        <v>75</v>
      </c>
      <c r="O272" s="16"/>
      <c r="P272" s="150">
        <f>O272*H272</f>
        <v>0</v>
      </c>
      <c r="Q272" s="150">
        <v>4.8000000000000001E-4</v>
      </c>
      <c r="R272" s="150">
        <f>Q272*H272</f>
        <v>7.2000000000000005E-4</v>
      </c>
      <c r="S272" s="150">
        <v>0</v>
      </c>
      <c r="T272" s="151">
        <f>S272*H272</f>
        <v>0</v>
      </c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52" t="s">
        <v>264</v>
      </c>
      <c r="AS272" s="16"/>
      <c r="AT272" s="152" t="s">
        <v>175</v>
      </c>
      <c r="AU272" s="152" t="s">
        <v>10</v>
      </c>
      <c r="AV272" s="16"/>
      <c r="AW272" s="16"/>
      <c r="AX272" s="16"/>
      <c r="AY272" s="3" t="s">
        <v>172</v>
      </c>
      <c r="AZ272" s="16"/>
      <c r="BA272" s="16"/>
      <c r="BB272" s="16"/>
      <c r="BC272" s="16"/>
      <c r="BD272" s="16"/>
      <c r="BE272" s="81">
        <f>IF(N272="základná",J272,0)</f>
        <v>0</v>
      </c>
      <c r="BF272" s="81">
        <f>IF(N272="znížená",J272,0)</f>
        <v>0</v>
      </c>
      <c r="BG272" s="81">
        <f>IF(N272="zákl. prenesená",J272,0)</f>
        <v>0</v>
      </c>
      <c r="BH272" s="81">
        <f>IF(N272="zníž. prenesená",J272,0)</f>
        <v>0</v>
      </c>
      <c r="BI272" s="81">
        <f>IF(N272="nulová",J272,0)</f>
        <v>0</v>
      </c>
      <c r="BJ272" s="3" t="s">
        <v>10</v>
      </c>
      <c r="BK272" s="81">
        <f>ROUND(I272*H272,2)</f>
        <v>0</v>
      </c>
      <c r="BL272" s="3" t="s">
        <v>264</v>
      </c>
      <c r="BM272" s="152" t="s">
        <v>511</v>
      </c>
    </row>
    <row r="273" spans="1:65" ht="14.25" customHeight="1">
      <c r="A273" s="153"/>
      <c r="B273" s="154"/>
      <c r="C273" s="153"/>
      <c r="D273" s="155" t="s">
        <v>181</v>
      </c>
      <c r="E273" s="156" t="s">
        <v>1</v>
      </c>
      <c r="F273" s="157" t="s">
        <v>57</v>
      </c>
      <c r="G273" s="153"/>
      <c r="H273" s="158">
        <v>1.5</v>
      </c>
      <c r="I273" s="153"/>
      <c r="J273" s="153"/>
      <c r="K273" s="153"/>
      <c r="L273" s="154"/>
      <c r="M273" s="159"/>
      <c r="N273" s="153"/>
      <c r="O273" s="153"/>
      <c r="P273" s="153"/>
      <c r="Q273" s="153"/>
      <c r="R273" s="153"/>
      <c r="S273" s="153"/>
      <c r="T273" s="160"/>
      <c r="U273" s="153"/>
      <c r="V273" s="153"/>
      <c r="W273" s="153"/>
      <c r="X273" s="153"/>
      <c r="Y273" s="153"/>
      <c r="Z273" s="153"/>
      <c r="AA273" s="153"/>
      <c r="AB273" s="153"/>
      <c r="AC273" s="153"/>
      <c r="AD273" s="153"/>
      <c r="AE273" s="153"/>
      <c r="AF273" s="153"/>
      <c r="AG273" s="153"/>
      <c r="AH273" s="153"/>
      <c r="AI273" s="153"/>
      <c r="AJ273" s="153"/>
      <c r="AK273" s="153"/>
      <c r="AL273" s="153"/>
      <c r="AM273" s="153"/>
      <c r="AN273" s="153"/>
      <c r="AO273" s="153"/>
      <c r="AP273" s="153"/>
      <c r="AQ273" s="153"/>
      <c r="AR273" s="153"/>
      <c r="AS273" s="153"/>
      <c r="AT273" s="156" t="s">
        <v>181</v>
      </c>
      <c r="AU273" s="156" t="s">
        <v>10</v>
      </c>
      <c r="AV273" s="153" t="s">
        <v>10</v>
      </c>
      <c r="AW273" s="153" t="s">
        <v>64</v>
      </c>
      <c r="AX273" s="153" t="s">
        <v>15</v>
      </c>
      <c r="AY273" s="156" t="s">
        <v>172</v>
      </c>
      <c r="AZ273" s="153"/>
      <c r="BA273" s="153"/>
      <c r="BB273" s="153"/>
      <c r="BC273" s="153"/>
      <c r="BD273" s="153"/>
      <c r="BE273" s="153"/>
      <c r="BF273" s="153"/>
      <c r="BG273" s="153"/>
      <c r="BH273" s="153"/>
      <c r="BI273" s="153"/>
      <c r="BJ273" s="153"/>
      <c r="BK273" s="153"/>
      <c r="BL273" s="153"/>
      <c r="BM273" s="153"/>
    </row>
    <row r="274" spans="1:65" ht="14.25" customHeight="1">
      <c r="A274" s="161"/>
      <c r="B274" s="162"/>
      <c r="C274" s="161"/>
      <c r="D274" s="155" t="s">
        <v>181</v>
      </c>
      <c r="E274" s="163" t="s">
        <v>56</v>
      </c>
      <c r="F274" s="164" t="s">
        <v>196</v>
      </c>
      <c r="G274" s="161"/>
      <c r="H274" s="165">
        <v>1.5</v>
      </c>
      <c r="I274" s="161"/>
      <c r="J274" s="161"/>
      <c r="K274" s="161"/>
      <c r="L274" s="162"/>
      <c r="M274" s="166"/>
      <c r="N274" s="161"/>
      <c r="O274" s="161"/>
      <c r="P274" s="161"/>
      <c r="Q274" s="161"/>
      <c r="R274" s="161"/>
      <c r="S274" s="161"/>
      <c r="T274" s="167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  <c r="AG274" s="161"/>
      <c r="AH274" s="161"/>
      <c r="AI274" s="161"/>
      <c r="AJ274" s="161"/>
      <c r="AK274" s="161"/>
      <c r="AL274" s="161"/>
      <c r="AM274" s="161"/>
      <c r="AN274" s="161"/>
      <c r="AO274" s="161"/>
      <c r="AP274" s="161"/>
      <c r="AQ274" s="161"/>
      <c r="AR274" s="161"/>
      <c r="AS274" s="161"/>
      <c r="AT274" s="163" t="s">
        <v>181</v>
      </c>
      <c r="AU274" s="163" t="s">
        <v>10</v>
      </c>
      <c r="AV274" s="161" t="s">
        <v>179</v>
      </c>
      <c r="AW274" s="161" t="s">
        <v>64</v>
      </c>
      <c r="AX274" s="161" t="s">
        <v>153</v>
      </c>
      <c r="AY274" s="163" t="s">
        <v>172</v>
      </c>
      <c r="AZ274" s="161"/>
      <c r="BA274" s="161"/>
      <c r="BB274" s="161"/>
      <c r="BC274" s="161"/>
      <c r="BD274" s="161"/>
      <c r="BE274" s="161"/>
      <c r="BF274" s="161"/>
      <c r="BG274" s="161"/>
      <c r="BH274" s="161"/>
      <c r="BI274" s="161"/>
      <c r="BJ274" s="161"/>
      <c r="BK274" s="161"/>
      <c r="BL274" s="161"/>
      <c r="BM274" s="161"/>
    </row>
    <row r="275" spans="1:65" ht="16.5" customHeight="1">
      <c r="A275" s="16"/>
      <c r="B275" s="17"/>
      <c r="C275" s="141" t="s">
        <v>512</v>
      </c>
      <c r="D275" s="141" t="s">
        <v>175</v>
      </c>
      <c r="E275" s="142" t="s">
        <v>513</v>
      </c>
      <c r="F275" s="143" t="s">
        <v>514</v>
      </c>
      <c r="G275" s="144" t="s">
        <v>193</v>
      </c>
      <c r="H275" s="145">
        <v>4</v>
      </c>
      <c r="I275" s="146"/>
      <c r="J275" s="147">
        <f>ROUND(I275*H275,2)</f>
        <v>0</v>
      </c>
      <c r="K275" s="148"/>
      <c r="L275" s="17"/>
      <c r="M275" s="149" t="s">
        <v>1</v>
      </c>
      <c r="N275" s="75" t="s">
        <v>75</v>
      </c>
      <c r="O275" s="16"/>
      <c r="P275" s="150">
        <f>O275*H275</f>
        <v>0</v>
      </c>
      <c r="Q275" s="150">
        <v>0</v>
      </c>
      <c r="R275" s="150">
        <f>Q275*H275</f>
        <v>0</v>
      </c>
      <c r="S275" s="150">
        <v>0</v>
      </c>
      <c r="T275" s="151">
        <f>S275*H275</f>
        <v>0</v>
      </c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52" t="s">
        <v>264</v>
      </c>
      <c r="AS275" s="16"/>
      <c r="AT275" s="152" t="s">
        <v>175</v>
      </c>
      <c r="AU275" s="152" t="s">
        <v>10</v>
      </c>
      <c r="AV275" s="16"/>
      <c r="AW275" s="16"/>
      <c r="AX275" s="16"/>
      <c r="AY275" s="3" t="s">
        <v>172</v>
      </c>
      <c r="AZ275" s="16"/>
      <c r="BA275" s="16"/>
      <c r="BB275" s="16"/>
      <c r="BC275" s="16"/>
      <c r="BD275" s="16"/>
      <c r="BE275" s="81">
        <f>IF(N275="základná",J275,0)</f>
        <v>0</v>
      </c>
      <c r="BF275" s="81">
        <f>IF(N275="znížená",J275,0)</f>
        <v>0</v>
      </c>
      <c r="BG275" s="81">
        <f>IF(N275="zákl. prenesená",J275,0)</f>
        <v>0</v>
      </c>
      <c r="BH275" s="81">
        <f>IF(N275="zníž. prenesená",J275,0)</f>
        <v>0</v>
      </c>
      <c r="BI275" s="81">
        <f>IF(N275="nulová",J275,0)</f>
        <v>0</v>
      </c>
      <c r="BJ275" s="3" t="s">
        <v>10</v>
      </c>
      <c r="BK275" s="81">
        <f>ROUND(I275*H275,2)</f>
        <v>0</v>
      </c>
      <c r="BL275" s="3" t="s">
        <v>264</v>
      </c>
      <c r="BM275" s="152" t="s">
        <v>515</v>
      </c>
    </row>
    <row r="276" spans="1:65" ht="14.25" customHeight="1">
      <c r="A276" s="153"/>
      <c r="B276" s="154"/>
      <c r="C276" s="153"/>
      <c r="D276" s="155" t="s">
        <v>181</v>
      </c>
      <c r="E276" s="156" t="s">
        <v>1</v>
      </c>
      <c r="F276" s="157" t="s">
        <v>516</v>
      </c>
      <c r="G276" s="153"/>
      <c r="H276" s="158">
        <v>4</v>
      </c>
      <c r="I276" s="153"/>
      <c r="J276" s="153"/>
      <c r="K276" s="153"/>
      <c r="L276" s="154"/>
      <c r="M276" s="159"/>
      <c r="N276" s="153"/>
      <c r="O276" s="153"/>
      <c r="P276" s="153"/>
      <c r="Q276" s="153"/>
      <c r="R276" s="153"/>
      <c r="S276" s="153"/>
      <c r="T276" s="160"/>
      <c r="U276" s="153"/>
      <c r="V276" s="153"/>
      <c r="W276" s="153"/>
      <c r="X276" s="153"/>
      <c r="Y276" s="153"/>
      <c r="Z276" s="153"/>
      <c r="AA276" s="153"/>
      <c r="AB276" s="153"/>
      <c r="AC276" s="153"/>
      <c r="AD276" s="153"/>
      <c r="AE276" s="153"/>
      <c r="AF276" s="153"/>
      <c r="AG276" s="153"/>
      <c r="AH276" s="153"/>
      <c r="AI276" s="153"/>
      <c r="AJ276" s="153"/>
      <c r="AK276" s="153"/>
      <c r="AL276" s="153"/>
      <c r="AM276" s="153"/>
      <c r="AN276" s="153"/>
      <c r="AO276" s="153"/>
      <c r="AP276" s="153"/>
      <c r="AQ276" s="153"/>
      <c r="AR276" s="153"/>
      <c r="AS276" s="153"/>
      <c r="AT276" s="156" t="s">
        <v>181</v>
      </c>
      <c r="AU276" s="156" t="s">
        <v>10</v>
      </c>
      <c r="AV276" s="153" t="s">
        <v>10</v>
      </c>
      <c r="AW276" s="153" t="s">
        <v>64</v>
      </c>
      <c r="AX276" s="153" t="s">
        <v>153</v>
      </c>
      <c r="AY276" s="156" t="s">
        <v>172</v>
      </c>
      <c r="AZ276" s="153"/>
      <c r="BA276" s="153"/>
      <c r="BB276" s="153"/>
      <c r="BC276" s="153"/>
      <c r="BD276" s="153"/>
      <c r="BE276" s="153"/>
      <c r="BF276" s="153"/>
      <c r="BG276" s="153"/>
      <c r="BH276" s="153"/>
      <c r="BI276" s="153"/>
      <c r="BJ276" s="153"/>
      <c r="BK276" s="153"/>
      <c r="BL276" s="153"/>
      <c r="BM276" s="153"/>
    </row>
    <row r="277" spans="1:65" ht="24" customHeight="1">
      <c r="A277" s="16"/>
      <c r="B277" s="17"/>
      <c r="C277" s="141" t="s">
        <v>517</v>
      </c>
      <c r="D277" s="141" t="s">
        <v>175</v>
      </c>
      <c r="E277" s="142" t="s">
        <v>518</v>
      </c>
      <c r="F277" s="143" t="s">
        <v>519</v>
      </c>
      <c r="G277" s="144" t="s">
        <v>193</v>
      </c>
      <c r="H277" s="145">
        <v>14</v>
      </c>
      <c r="I277" s="146"/>
      <c r="J277" s="147">
        <f>ROUND(I277*H277,2)</f>
        <v>0</v>
      </c>
      <c r="K277" s="148"/>
      <c r="L277" s="17"/>
      <c r="M277" s="149" t="s">
        <v>1</v>
      </c>
      <c r="N277" s="75" t="s">
        <v>75</v>
      </c>
      <c r="O277" s="16"/>
      <c r="P277" s="150">
        <f>O277*H277</f>
        <v>0</v>
      </c>
      <c r="Q277" s="150">
        <v>1.2999999999999999E-4</v>
      </c>
      <c r="R277" s="150">
        <f>Q277*H277</f>
        <v>1.8199999999999998E-3</v>
      </c>
      <c r="S277" s="150">
        <v>0</v>
      </c>
      <c r="T277" s="151">
        <f>S277*H277</f>
        <v>0</v>
      </c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52" t="s">
        <v>264</v>
      </c>
      <c r="AS277" s="16"/>
      <c r="AT277" s="152" t="s">
        <v>175</v>
      </c>
      <c r="AU277" s="152" t="s">
        <v>10</v>
      </c>
      <c r="AV277" s="16"/>
      <c r="AW277" s="16"/>
      <c r="AX277" s="16"/>
      <c r="AY277" s="3" t="s">
        <v>172</v>
      </c>
      <c r="AZ277" s="16"/>
      <c r="BA277" s="16"/>
      <c r="BB277" s="16"/>
      <c r="BC277" s="16"/>
      <c r="BD277" s="16"/>
      <c r="BE277" s="81">
        <f>IF(N277="základná",J277,0)</f>
        <v>0</v>
      </c>
      <c r="BF277" s="81">
        <f>IF(N277="znížená",J277,0)</f>
        <v>0</v>
      </c>
      <c r="BG277" s="81">
        <f>IF(N277="zákl. prenesená",J277,0)</f>
        <v>0</v>
      </c>
      <c r="BH277" s="81">
        <f>IF(N277="zníž. prenesená",J277,0)</f>
        <v>0</v>
      </c>
      <c r="BI277" s="81">
        <f>IF(N277="nulová",J277,0)</f>
        <v>0</v>
      </c>
      <c r="BJ277" s="3" t="s">
        <v>10</v>
      </c>
      <c r="BK277" s="81">
        <f>ROUND(I277*H277,2)</f>
        <v>0</v>
      </c>
      <c r="BL277" s="3" t="s">
        <v>264</v>
      </c>
      <c r="BM277" s="152" t="s">
        <v>520</v>
      </c>
    </row>
    <row r="278" spans="1:65" ht="14.25" customHeight="1">
      <c r="A278" s="153"/>
      <c r="B278" s="154"/>
      <c r="C278" s="153"/>
      <c r="D278" s="155" t="s">
        <v>181</v>
      </c>
      <c r="E278" s="156" t="s">
        <v>1</v>
      </c>
      <c r="F278" s="157" t="s">
        <v>153</v>
      </c>
      <c r="G278" s="153"/>
      <c r="H278" s="158">
        <v>1</v>
      </c>
      <c r="I278" s="153"/>
      <c r="J278" s="153"/>
      <c r="K278" s="153"/>
      <c r="L278" s="154"/>
      <c r="M278" s="159"/>
      <c r="N278" s="153"/>
      <c r="O278" s="153"/>
      <c r="P278" s="153"/>
      <c r="Q278" s="153"/>
      <c r="R278" s="153"/>
      <c r="S278" s="153"/>
      <c r="T278" s="160"/>
      <c r="U278" s="153"/>
      <c r="V278" s="153"/>
      <c r="W278" s="153"/>
      <c r="X278" s="153"/>
      <c r="Y278" s="153"/>
      <c r="Z278" s="153"/>
      <c r="AA278" s="153"/>
      <c r="AB278" s="153"/>
      <c r="AC278" s="153"/>
      <c r="AD278" s="153"/>
      <c r="AE278" s="153"/>
      <c r="AF278" s="153"/>
      <c r="AG278" s="153"/>
      <c r="AH278" s="153"/>
      <c r="AI278" s="153"/>
      <c r="AJ278" s="153"/>
      <c r="AK278" s="153"/>
      <c r="AL278" s="153"/>
      <c r="AM278" s="153"/>
      <c r="AN278" s="153"/>
      <c r="AO278" s="153"/>
      <c r="AP278" s="153"/>
      <c r="AQ278" s="153"/>
      <c r="AR278" s="153"/>
      <c r="AS278" s="153"/>
      <c r="AT278" s="156" t="s">
        <v>181</v>
      </c>
      <c r="AU278" s="156" t="s">
        <v>10</v>
      </c>
      <c r="AV278" s="153" t="s">
        <v>10</v>
      </c>
      <c r="AW278" s="153" t="s">
        <v>64</v>
      </c>
      <c r="AX278" s="153" t="s">
        <v>15</v>
      </c>
      <c r="AY278" s="156" t="s">
        <v>172</v>
      </c>
      <c r="AZ278" s="153"/>
      <c r="BA278" s="153"/>
      <c r="BB278" s="153"/>
      <c r="BC278" s="153"/>
      <c r="BD278" s="153"/>
      <c r="BE278" s="153"/>
      <c r="BF278" s="153"/>
      <c r="BG278" s="153"/>
      <c r="BH278" s="153"/>
      <c r="BI278" s="153"/>
      <c r="BJ278" s="153"/>
      <c r="BK278" s="153"/>
      <c r="BL278" s="153"/>
      <c r="BM278" s="153"/>
    </row>
    <row r="279" spans="1:65" ht="14.25" customHeight="1">
      <c r="A279" s="153"/>
      <c r="B279" s="154"/>
      <c r="C279" s="153"/>
      <c r="D279" s="155" t="s">
        <v>181</v>
      </c>
      <c r="E279" s="156" t="s">
        <v>1</v>
      </c>
      <c r="F279" s="157" t="s">
        <v>521</v>
      </c>
      <c r="G279" s="153"/>
      <c r="H279" s="158">
        <v>5</v>
      </c>
      <c r="I279" s="153"/>
      <c r="J279" s="153"/>
      <c r="K279" s="153"/>
      <c r="L279" s="154"/>
      <c r="M279" s="159"/>
      <c r="N279" s="153"/>
      <c r="O279" s="153"/>
      <c r="P279" s="153"/>
      <c r="Q279" s="153"/>
      <c r="R279" s="153"/>
      <c r="S279" s="153"/>
      <c r="T279" s="160"/>
      <c r="U279" s="153"/>
      <c r="V279" s="153"/>
      <c r="W279" s="153"/>
      <c r="X279" s="153"/>
      <c r="Y279" s="153"/>
      <c r="Z279" s="153"/>
      <c r="AA279" s="153"/>
      <c r="AB279" s="153"/>
      <c r="AC279" s="153"/>
      <c r="AD279" s="153"/>
      <c r="AE279" s="153"/>
      <c r="AF279" s="153"/>
      <c r="AG279" s="153"/>
      <c r="AH279" s="153"/>
      <c r="AI279" s="153"/>
      <c r="AJ279" s="153"/>
      <c r="AK279" s="153"/>
      <c r="AL279" s="153"/>
      <c r="AM279" s="153"/>
      <c r="AN279" s="153"/>
      <c r="AO279" s="153"/>
      <c r="AP279" s="153"/>
      <c r="AQ279" s="153"/>
      <c r="AR279" s="153"/>
      <c r="AS279" s="153"/>
      <c r="AT279" s="156" t="s">
        <v>181</v>
      </c>
      <c r="AU279" s="156" t="s">
        <v>10</v>
      </c>
      <c r="AV279" s="153" t="s">
        <v>10</v>
      </c>
      <c r="AW279" s="153" t="s">
        <v>64</v>
      </c>
      <c r="AX279" s="153" t="s">
        <v>15</v>
      </c>
      <c r="AY279" s="156" t="s">
        <v>172</v>
      </c>
      <c r="AZ279" s="153"/>
      <c r="BA279" s="153"/>
      <c r="BB279" s="153"/>
      <c r="BC279" s="153"/>
      <c r="BD279" s="153"/>
      <c r="BE279" s="153"/>
      <c r="BF279" s="153"/>
      <c r="BG279" s="153"/>
      <c r="BH279" s="153"/>
      <c r="BI279" s="153"/>
      <c r="BJ279" s="153"/>
      <c r="BK279" s="153"/>
      <c r="BL279" s="153"/>
      <c r="BM279" s="153"/>
    </row>
    <row r="280" spans="1:65" ht="14.25" customHeight="1">
      <c r="A280" s="153"/>
      <c r="B280" s="154"/>
      <c r="C280" s="153"/>
      <c r="D280" s="155" t="s">
        <v>181</v>
      </c>
      <c r="E280" s="156" t="s">
        <v>1</v>
      </c>
      <c r="F280" s="157" t="s">
        <v>522</v>
      </c>
      <c r="G280" s="153"/>
      <c r="H280" s="158">
        <v>8</v>
      </c>
      <c r="I280" s="153"/>
      <c r="J280" s="153"/>
      <c r="K280" s="153"/>
      <c r="L280" s="154"/>
      <c r="M280" s="159"/>
      <c r="N280" s="153"/>
      <c r="O280" s="153"/>
      <c r="P280" s="153"/>
      <c r="Q280" s="153"/>
      <c r="R280" s="153"/>
      <c r="S280" s="153"/>
      <c r="T280" s="160"/>
      <c r="U280" s="153"/>
      <c r="V280" s="153"/>
      <c r="W280" s="153"/>
      <c r="X280" s="153"/>
      <c r="Y280" s="153"/>
      <c r="Z280" s="153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3"/>
      <c r="AK280" s="153"/>
      <c r="AL280" s="153"/>
      <c r="AM280" s="153"/>
      <c r="AN280" s="153"/>
      <c r="AO280" s="153"/>
      <c r="AP280" s="153"/>
      <c r="AQ280" s="153"/>
      <c r="AR280" s="153"/>
      <c r="AS280" s="153"/>
      <c r="AT280" s="156" t="s">
        <v>181</v>
      </c>
      <c r="AU280" s="156" t="s">
        <v>10</v>
      </c>
      <c r="AV280" s="153" t="s">
        <v>10</v>
      </c>
      <c r="AW280" s="153" t="s">
        <v>64</v>
      </c>
      <c r="AX280" s="153" t="s">
        <v>15</v>
      </c>
      <c r="AY280" s="156" t="s">
        <v>172</v>
      </c>
      <c r="AZ280" s="153"/>
      <c r="BA280" s="153"/>
      <c r="BB280" s="153"/>
      <c r="BC280" s="153"/>
      <c r="BD280" s="153"/>
      <c r="BE280" s="153"/>
      <c r="BF280" s="153"/>
      <c r="BG280" s="153"/>
      <c r="BH280" s="153"/>
      <c r="BI280" s="153"/>
      <c r="BJ280" s="153"/>
      <c r="BK280" s="153"/>
      <c r="BL280" s="153"/>
      <c r="BM280" s="153"/>
    </row>
    <row r="281" spans="1:65" ht="14.25" customHeight="1">
      <c r="A281" s="161"/>
      <c r="B281" s="162"/>
      <c r="C281" s="161"/>
      <c r="D281" s="155" t="s">
        <v>181</v>
      </c>
      <c r="E281" s="163" t="s">
        <v>1</v>
      </c>
      <c r="F281" s="164" t="s">
        <v>196</v>
      </c>
      <c r="G281" s="161"/>
      <c r="H281" s="165">
        <v>14</v>
      </c>
      <c r="I281" s="161"/>
      <c r="J281" s="161"/>
      <c r="K281" s="161"/>
      <c r="L281" s="162"/>
      <c r="M281" s="166"/>
      <c r="N281" s="161"/>
      <c r="O281" s="161"/>
      <c r="P281" s="161"/>
      <c r="Q281" s="161"/>
      <c r="R281" s="161"/>
      <c r="S281" s="161"/>
      <c r="T281" s="167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  <c r="AI281" s="161"/>
      <c r="AJ281" s="161"/>
      <c r="AK281" s="161"/>
      <c r="AL281" s="161"/>
      <c r="AM281" s="161"/>
      <c r="AN281" s="161"/>
      <c r="AO281" s="161"/>
      <c r="AP281" s="161"/>
      <c r="AQ281" s="161"/>
      <c r="AR281" s="161"/>
      <c r="AS281" s="161"/>
      <c r="AT281" s="163" t="s">
        <v>181</v>
      </c>
      <c r="AU281" s="163" t="s">
        <v>10</v>
      </c>
      <c r="AV281" s="161" t="s">
        <v>179</v>
      </c>
      <c r="AW281" s="161" t="s">
        <v>64</v>
      </c>
      <c r="AX281" s="161" t="s">
        <v>153</v>
      </c>
      <c r="AY281" s="163" t="s">
        <v>172</v>
      </c>
      <c r="AZ281" s="161"/>
      <c r="BA281" s="161"/>
      <c r="BB281" s="161"/>
      <c r="BC281" s="161"/>
      <c r="BD281" s="161"/>
      <c r="BE281" s="161"/>
      <c r="BF281" s="161"/>
      <c r="BG281" s="161"/>
      <c r="BH281" s="161"/>
      <c r="BI281" s="161"/>
      <c r="BJ281" s="161"/>
      <c r="BK281" s="161"/>
      <c r="BL281" s="161"/>
      <c r="BM281" s="161"/>
    </row>
    <row r="282" spans="1:65" ht="24" customHeight="1">
      <c r="A282" s="16"/>
      <c r="B282" s="17"/>
      <c r="C282" s="168" t="s">
        <v>523</v>
      </c>
      <c r="D282" s="168" t="s">
        <v>271</v>
      </c>
      <c r="E282" s="169" t="s">
        <v>524</v>
      </c>
      <c r="F282" s="170" t="s">
        <v>525</v>
      </c>
      <c r="G282" s="171" t="s">
        <v>193</v>
      </c>
      <c r="H282" s="172">
        <v>14</v>
      </c>
      <c r="I282" s="173"/>
      <c r="J282" s="174">
        <f>ROUND(I282*H282,2)</f>
        <v>0</v>
      </c>
      <c r="K282" s="175"/>
      <c r="L282" s="176"/>
      <c r="M282" s="177" t="s">
        <v>1</v>
      </c>
      <c r="N282" s="178" t="s">
        <v>75</v>
      </c>
      <c r="O282" s="16"/>
      <c r="P282" s="150">
        <f>O282*H282</f>
        <v>0</v>
      </c>
      <c r="Q282" s="150">
        <v>2.2000000000000001E-4</v>
      </c>
      <c r="R282" s="150">
        <f>Q282*H282</f>
        <v>3.0800000000000003E-3</v>
      </c>
      <c r="S282" s="150">
        <v>0</v>
      </c>
      <c r="T282" s="151">
        <f>S282*H282</f>
        <v>0</v>
      </c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52" t="s">
        <v>277</v>
      </c>
      <c r="AS282" s="16"/>
      <c r="AT282" s="152" t="s">
        <v>271</v>
      </c>
      <c r="AU282" s="152" t="s">
        <v>10</v>
      </c>
      <c r="AV282" s="16"/>
      <c r="AW282" s="16"/>
      <c r="AX282" s="16"/>
      <c r="AY282" s="3" t="s">
        <v>172</v>
      </c>
      <c r="AZ282" s="16"/>
      <c r="BA282" s="16"/>
      <c r="BB282" s="16"/>
      <c r="BC282" s="16"/>
      <c r="BD282" s="16"/>
      <c r="BE282" s="81">
        <f>IF(N282="základná",J282,0)</f>
        <v>0</v>
      </c>
      <c r="BF282" s="81">
        <f>IF(N282="znížená",J282,0)</f>
        <v>0</v>
      </c>
      <c r="BG282" s="81">
        <f>IF(N282="zákl. prenesená",J282,0)</f>
        <v>0</v>
      </c>
      <c r="BH282" s="81">
        <f>IF(N282="zníž. prenesená",J282,0)</f>
        <v>0</v>
      </c>
      <c r="BI282" s="81">
        <f>IF(N282="nulová",J282,0)</f>
        <v>0</v>
      </c>
      <c r="BJ282" s="3" t="s">
        <v>10</v>
      </c>
      <c r="BK282" s="81">
        <f>ROUND(I282*H282,2)</f>
        <v>0</v>
      </c>
      <c r="BL282" s="3" t="s">
        <v>264</v>
      </c>
      <c r="BM282" s="152" t="s">
        <v>526</v>
      </c>
    </row>
    <row r="283" spans="1:65" ht="14.25" customHeight="1">
      <c r="A283" s="153"/>
      <c r="B283" s="154"/>
      <c r="C283" s="153"/>
      <c r="D283" s="155" t="s">
        <v>181</v>
      </c>
      <c r="E283" s="156" t="s">
        <v>1</v>
      </c>
      <c r="F283" s="157" t="s">
        <v>280</v>
      </c>
      <c r="G283" s="153"/>
      <c r="H283" s="158">
        <v>14</v>
      </c>
      <c r="I283" s="153"/>
      <c r="J283" s="153"/>
      <c r="K283" s="153"/>
      <c r="L283" s="154"/>
      <c r="M283" s="159"/>
      <c r="N283" s="153"/>
      <c r="O283" s="153"/>
      <c r="P283" s="153"/>
      <c r="Q283" s="153"/>
      <c r="R283" s="153"/>
      <c r="S283" s="153"/>
      <c r="T283" s="160"/>
      <c r="U283" s="153"/>
      <c r="V283" s="153"/>
      <c r="W283" s="153"/>
      <c r="X283" s="153"/>
      <c r="Y283" s="153"/>
      <c r="Z283" s="153"/>
      <c r="AA283" s="153"/>
      <c r="AB283" s="153"/>
      <c r="AC283" s="153"/>
      <c r="AD283" s="153"/>
      <c r="AE283" s="153"/>
      <c r="AF283" s="153"/>
      <c r="AG283" s="153"/>
      <c r="AH283" s="153"/>
      <c r="AI283" s="153"/>
      <c r="AJ283" s="153"/>
      <c r="AK283" s="153"/>
      <c r="AL283" s="153"/>
      <c r="AM283" s="153"/>
      <c r="AN283" s="153"/>
      <c r="AO283" s="153"/>
      <c r="AP283" s="153"/>
      <c r="AQ283" s="153"/>
      <c r="AR283" s="153"/>
      <c r="AS283" s="153"/>
      <c r="AT283" s="156" t="s">
        <v>181</v>
      </c>
      <c r="AU283" s="156" t="s">
        <v>10</v>
      </c>
      <c r="AV283" s="153" t="s">
        <v>10</v>
      </c>
      <c r="AW283" s="153" t="s">
        <v>64</v>
      </c>
      <c r="AX283" s="153" t="s">
        <v>153</v>
      </c>
      <c r="AY283" s="156" t="s">
        <v>172</v>
      </c>
      <c r="AZ283" s="153"/>
      <c r="BA283" s="153"/>
      <c r="BB283" s="153"/>
      <c r="BC283" s="153"/>
      <c r="BD283" s="153"/>
      <c r="BE283" s="153"/>
      <c r="BF283" s="153"/>
      <c r="BG283" s="153"/>
      <c r="BH283" s="153"/>
      <c r="BI283" s="153"/>
      <c r="BJ283" s="153"/>
      <c r="BK283" s="153"/>
      <c r="BL283" s="153"/>
      <c r="BM283" s="153"/>
    </row>
    <row r="284" spans="1:65" ht="24" customHeight="1">
      <c r="A284" s="16"/>
      <c r="B284" s="17"/>
      <c r="C284" s="141" t="s">
        <v>527</v>
      </c>
      <c r="D284" s="141" t="s">
        <v>175</v>
      </c>
      <c r="E284" s="142" t="s">
        <v>528</v>
      </c>
      <c r="F284" s="143" t="s">
        <v>529</v>
      </c>
      <c r="G284" s="144" t="s">
        <v>193</v>
      </c>
      <c r="H284" s="145">
        <v>4</v>
      </c>
      <c r="I284" s="146"/>
      <c r="J284" s="147">
        <f>ROUND(I284*H284,2)</f>
        <v>0</v>
      </c>
      <c r="K284" s="148"/>
      <c r="L284" s="17"/>
      <c r="M284" s="149" t="s">
        <v>1</v>
      </c>
      <c r="N284" s="75" t="s">
        <v>75</v>
      </c>
      <c r="O284" s="16"/>
      <c r="P284" s="150">
        <f>O284*H284</f>
        <v>0</v>
      </c>
      <c r="Q284" s="150">
        <v>4.0000000000000003E-5</v>
      </c>
      <c r="R284" s="150">
        <f>Q284*H284</f>
        <v>1.6000000000000001E-4</v>
      </c>
      <c r="S284" s="150">
        <v>0</v>
      </c>
      <c r="T284" s="151">
        <f>S284*H284</f>
        <v>0</v>
      </c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52" t="s">
        <v>264</v>
      </c>
      <c r="AS284" s="16"/>
      <c r="AT284" s="152" t="s">
        <v>175</v>
      </c>
      <c r="AU284" s="152" t="s">
        <v>10</v>
      </c>
      <c r="AV284" s="16"/>
      <c r="AW284" s="16"/>
      <c r="AX284" s="16"/>
      <c r="AY284" s="3" t="s">
        <v>172</v>
      </c>
      <c r="AZ284" s="16"/>
      <c r="BA284" s="16"/>
      <c r="BB284" s="16"/>
      <c r="BC284" s="16"/>
      <c r="BD284" s="16"/>
      <c r="BE284" s="81">
        <f>IF(N284="základná",J284,0)</f>
        <v>0</v>
      </c>
      <c r="BF284" s="81">
        <f>IF(N284="znížená",J284,0)</f>
        <v>0</v>
      </c>
      <c r="BG284" s="81">
        <f>IF(N284="zákl. prenesená",J284,0)</f>
        <v>0</v>
      </c>
      <c r="BH284" s="81">
        <f>IF(N284="zníž. prenesená",J284,0)</f>
        <v>0</v>
      </c>
      <c r="BI284" s="81">
        <f>IF(N284="nulová",J284,0)</f>
        <v>0</v>
      </c>
      <c r="BJ284" s="3" t="s">
        <v>10</v>
      </c>
      <c r="BK284" s="81">
        <f>ROUND(I284*H284,2)</f>
        <v>0</v>
      </c>
      <c r="BL284" s="3" t="s">
        <v>264</v>
      </c>
      <c r="BM284" s="152" t="s">
        <v>530</v>
      </c>
    </row>
    <row r="285" spans="1:65" ht="14.25" customHeight="1">
      <c r="A285" s="153"/>
      <c r="B285" s="154"/>
      <c r="C285" s="153"/>
      <c r="D285" s="155" t="s">
        <v>181</v>
      </c>
      <c r="E285" s="156" t="s">
        <v>1</v>
      </c>
      <c r="F285" s="157" t="s">
        <v>179</v>
      </c>
      <c r="G285" s="153"/>
      <c r="H285" s="158">
        <v>4</v>
      </c>
      <c r="I285" s="153"/>
      <c r="J285" s="153"/>
      <c r="K285" s="153"/>
      <c r="L285" s="154"/>
      <c r="M285" s="159"/>
      <c r="N285" s="153"/>
      <c r="O285" s="153"/>
      <c r="P285" s="153"/>
      <c r="Q285" s="153"/>
      <c r="R285" s="153"/>
      <c r="S285" s="153"/>
      <c r="T285" s="160"/>
      <c r="U285" s="153"/>
      <c r="V285" s="153"/>
      <c r="W285" s="153"/>
      <c r="X285" s="153"/>
      <c r="Y285" s="153"/>
      <c r="Z285" s="153"/>
      <c r="AA285" s="153"/>
      <c r="AB285" s="153"/>
      <c r="AC285" s="153"/>
      <c r="AD285" s="153"/>
      <c r="AE285" s="153"/>
      <c r="AF285" s="153"/>
      <c r="AG285" s="153"/>
      <c r="AH285" s="153"/>
      <c r="AI285" s="153"/>
      <c r="AJ285" s="153"/>
      <c r="AK285" s="153"/>
      <c r="AL285" s="153"/>
      <c r="AM285" s="153"/>
      <c r="AN285" s="153"/>
      <c r="AO285" s="153"/>
      <c r="AP285" s="153"/>
      <c r="AQ285" s="153"/>
      <c r="AR285" s="153"/>
      <c r="AS285" s="153"/>
      <c r="AT285" s="156" t="s">
        <v>181</v>
      </c>
      <c r="AU285" s="156" t="s">
        <v>10</v>
      </c>
      <c r="AV285" s="153" t="s">
        <v>10</v>
      </c>
      <c r="AW285" s="153" t="s">
        <v>64</v>
      </c>
      <c r="AX285" s="153" t="s">
        <v>153</v>
      </c>
      <c r="AY285" s="156" t="s">
        <v>172</v>
      </c>
      <c r="AZ285" s="153"/>
      <c r="BA285" s="153"/>
      <c r="BB285" s="153"/>
      <c r="BC285" s="153"/>
      <c r="BD285" s="153"/>
      <c r="BE285" s="153"/>
      <c r="BF285" s="153"/>
      <c r="BG285" s="153"/>
      <c r="BH285" s="153"/>
      <c r="BI285" s="153"/>
      <c r="BJ285" s="153"/>
      <c r="BK285" s="153"/>
      <c r="BL285" s="153"/>
      <c r="BM285" s="153"/>
    </row>
    <row r="286" spans="1:65" ht="24" customHeight="1">
      <c r="A286" s="16"/>
      <c r="B286" s="17"/>
      <c r="C286" s="168" t="s">
        <v>531</v>
      </c>
      <c r="D286" s="168" t="s">
        <v>271</v>
      </c>
      <c r="E286" s="169" t="s">
        <v>532</v>
      </c>
      <c r="F286" s="170" t="s">
        <v>533</v>
      </c>
      <c r="G286" s="171" t="s">
        <v>193</v>
      </c>
      <c r="H286" s="172">
        <v>4</v>
      </c>
      <c r="I286" s="173"/>
      <c r="J286" s="174">
        <f t="shared" ref="J286:J287" si="61">ROUND(I286*H286,2)</f>
        <v>0</v>
      </c>
      <c r="K286" s="175"/>
      <c r="L286" s="176"/>
      <c r="M286" s="177" t="s">
        <v>1</v>
      </c>
      <c r="N286" s="178" t="s">
        <v>75</v>
      </c>
      <c r="O286" s="16"/>
      <c r="P286" s="150">
        <f t="shared" ref="P286:P287" si="62">O286*H286</f>
        <v>0</v>
      </c>
      <c r="Q286" s="150">
        <v>4.1999999999999998E-5</v>
      </c>
      <c r="R286" s="150">
        <f t="shared" ref="R286:R287" si="63">Q286*H286</f>
        <v>1.6799999999999999E-4</v>
      </c>
      <c r="S286" s="150">
        <v>0</v>
      </c>
      <c r="T286" s="151">
        <f t="shared" ref="T286:T287" si="64">S286*H286</f>
        <v>0</v>
      </c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52" t="s">
        <v>277</v>
      </c>
      <c r="AS286" s="16"/>
      <c r="AT286" s="152" t="s">
        <v>271</v>
      </c>
      <c r="AU286" s="152" t="s">
        <v>10</v>
      </c>
      <c r="AV286" s="16"/>
      <c r="AW286" s="16"/>
      <c r="AX286" s="16"/>
      <c r="AY286" s="3" t="s">
        <v>172</v>
      </c>
      <c r="AZ286" s="16"/>
      <c r="BA286" s="16"/>
      <c r="BB286" s="16"/>
      <c r="BC286" s="16"/>
      <c r="BD286" s="16"/>
      <c r="BE286" s="81">
        <f t="shared" ref="BE286:BE287" si="65">IF(N286="základná",J286,0)</f>
        <v>0</v>
      </c>
      <c r="BF286" s="81">
        <f t="shared" ref="BF286:BF287" si="66">IF(N286="znížená",J286,0)</f>
        <v>0</v>
      </c>
      <c r="BG286" s="81">
        <f t="shared" ref="BG286:BG287" si="67">IF(N286="zákl. prenesená",J286,0)</f>
        <v>0</v>
      </c>
      <c r="BH286" s="81">
        <f t="shared" ref="BH286:BH287" si="68">IF(N286="zníž. prenesená",J286,0)</f>
        <v>0</v>
      </c>
      <c r="BI286" s="81">
        <f t="shared" ref="BI286:BI287" si="69">IF(N286="nulová",J286,0)</f>
        <v>0</v>
      </c>
      <c r="BJ286" s="3" t="s">
        <v>10</v>
      </c>
      <c r="BK286" s="81">
        <f t="shared" ref="BK286:BK287" si="70">ROUND(I286*H286,2)</f>
        <v>0</v>
      </c>
      <c r="BL286" s="3" t="s">
        <v>264</v>
      </c>
      <c r="BM286" s="152" t="s">
        <v>534</v>
      </c>
    </row>
    <row r="287" spans="1:65" ht="24" customHeight="1">
      <c r="A287" s="16"/>
      <c r="B287" s="17"/>
      <c r="C287" s="141" t="s">
        <v>535</v>
      </c>
      <c r="D287" s="141" t="s">
        <v>175</v>
      </c>
      <c r="E287" s="142" t="s">
        <v>536</v>
      </c>
      <c r="F287" s="143" t="s">
        <v>537</v>
      </c>
      <c r="G287" s="144" t="s">
        <v>261</v>
      </c>
      <c r="H287" s="145">
        <v>21.8</v>
      </c>
      <c r="I287" s="146"/>
      <c r="J287" s="147">
        <f t="shared" si="61"/>
        <v>0</v>
      </c>
      <c r="K287" s="148"/>
      <c r="L287" s="17"/>
      <c r="M287" s="149" t="s">
        <v>1</v>
      </c>
      <c r="N287" s="75" t="s">
        <v>75</v>
      </c>
      <c r="O287" s="16"/>
      <c r="P287" s="150">
        <f t="shared" si="62"/>
        <v>0</v>
      </c>
      <c r="Q287" s="150">
        <v>1.8000000000000001E-4</v>
      </c>
      <c r="R287" s="150">
        <f t="shared" si="63"/>
        <v>3.9240000000000004E-3</v>
      </c>
      <c r="S287" s="150">
        <v>0</v>
      </c>
      <c r="T287" s="151">
        <f t="shared" si="64"/>
        <v>0</v>
      </c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52" t="s">
        <v>264</v>
      </c>
      <c r="AS287" s="16"/>
      <c r="AT287" s="152" t="s">
        <v>175</v>
      </c>
      <c r="AU287" s="152" t="s">
        <v>10</v>
      </c>
      <c r="AV287" s="16"/>
      <c r="AW287" s="16"/>
      <c r="AX287" s="16"/>
      <c r="AY287" s="3" t="s">
        <v>172</v>
      </c>
      <c r="AZ287" s="16"/>
      <c r="BA287" s="16"/>
      <c r="BB287" s="16"/>
      <c r="BC287" s="16"/>
      <c r="BD287" s="16"/>
      <c r="BE287" s="81">
        <f t="shared" si="65"/>
        <v>0</v>
      </c>
      <c r="BF287" s="81">
        <f t="shared" si="66"/>
        <v>0</v>
      </c>
      <c r="BG287" s="81">
        <f t="shared" si="67"/>
        <v>0</v>
      </c>
      <c r="BH287" s="81">
        <f t="shared" si="68"/>
        <v>0</v>
      </c>
      <c r="BI287" s="81">
        <f t="shared" si="69"/>
        <v>0</v>
      </c>
      <c r="BJ287" s="3" t="s">
        <v>10</v>
      </c>
      <c r="BK287" s="81">
        <f t="shared" si="70"/>
        <v>0</v>
      </c>
      <c r="BL287" s="3" t="s">
        <v>264</v>
      </c>
      <c r="BM287" s="152" t="s">
        <v>538</v>
      </c>
    </row>
    <row r="288" spans="1:65" ht="14.25" customHeight="1">
      <c r="A288" s="153"/>
      <c r="B288" s="154"/>
      <c r="C288" s="153"/>
      <c r="D288" s="155" t="s">
        <v>181</v>
      </c>
      <c r="E288" s="156" t="s">
        <v>1</v>
      </c>
      <c r="F288" s="157" t="s">
        <v>441</v>
      </c>
      <c r="G288" s="153"/>
      <c r="H288" s="158">
        <v>21.8</v>
      </c>
      <c r="I288" s="153"/>
      <c r="J288" s="153"/>
      <c r="K288" s="153"/>
      <c r="L288" s="154"/>
      <c r="M288" s="159"/>
      <c r="N288" s="153"/>
      <c r="O288" s="153"/>
      <c r="P288" s="153"/>
      <c r="Q288" s="153"/>
      <c r="R288" s="153"/>
      <c r="S288" s="153"/>
      <c r="T288" s="160"/>
      <c r="U288" s="153"/>
      <c r="V288" s="153"/>
      <c r="W288" s="153"/>
      <c r="X288" s="153"/>
      <c r="Y288" s="153"/>
      <c r="Z288" s="153"/>
      <c r="AA288" s="153"/>
      <c r="AB288" s="153"/>
      <c r="AC288" s="153"/>
      <c r="AD288" s="153"/>
      <c r="AE288" s="153"/>
      <c r="AF288" s="153"/>
      <c r="AG288" s="153"/>
      <c r="AH288" s="153"/>
      <c r="AI288" s="153"/>
      <c r="AJ288" s="153"/>
      <c r="AK288" s="153"/>
      <c r="AL288" s="153"/>
      <c r="AM288" s="153"/>
      <c r="AN288" s="153"/>
      <c r="AO288" s="153"/>
      <c r="AP288" s="153"/>
      <c r="AQ288" s="153"/>
      <c r="AR288" s="153"/>
      <c r="AS288" s="153"/>
      <c r="AT288" s="156" t="s">
        <v>181</v>
      </c>
      <c r="AU288" s="156" t="s">
        <v>10</v>
      </c>
      <c r="AV288" s="153" t="s">
        <v>10</v>
      </c>
      <c r="AW288" s="153" t="s">
        <v>64</v>
      </c>
      <c r="AX288" s="153" t="s">
        <v>153</v>
      </c>
      <c r="AY288" s="156" t="s">
        <v>172</v>
      </c>
      <c r="AZ288" s="153"/>
      <c r="BA288" s="153"/>
      <c r="BB288" s="153"/>
      <c r="BC288" s="153"/>
      <c r="BD288" s="153"/>
      <c r="BE288" s="153"/>
      <c r="BF288" s="153"/>
      <c r="BG288" s="153"/>
      <c r="BH288" s="153"/>
      <c r="BI288" s="153"/>
      <c r="BJ288" s="153"/>
      <c r="BK288" s="153"/>
      <c r="BL288" s="153"/>
      <c r="BM288" s="153"/>
    </row>
    <row r="289" spans="1:65" ht="24" customHeight="1">
      <c r="A289" s="16"/>
      <c r="B289" s="17"/>
      <c r="C289" s="141" t="s">
        <v>539</v>
      </c>
      <c r="D289" s="141" t="s">
        <v>175</v>
      </c>
      <c r="E289" s="142" t="s">
        <v>540</v>
      </c>
      <c r="F289" s="143" t="s">
        <v>541</v>
      </c>
      <c r="G289" s="144" t="s">
        <v>261</v>
      </c>
      <c r="H289" s="145">
        <v>21.8</v>
      </c>
      <c r="I289" s="146"/>
      <c r="J289" s="147">
        <f>ROUND(I289*H289,2)</f>
        <v>0</v>
      </c>
      <c r="K289" s="148"/>
      <c r="L289" s="17"/>
      <c r="M289" s="149" t="s">
        <v>1</v>
      </c>
      <c r="N289" s="75" t="s">
        <v>75</v>
      </c>
      <c r="O289" s="16"/>
      <c r="P289" s="150">
        <f>O289*H289</f>
        <v>0</v>
      </c>
      <c r="Q289" s="150">
        <v>1.0000000000000001E-5</v>
      </c>
      <c r="R289" s="150">
        <f>Q289*H289</f>
        <v>2.1800000000000001E-4</v>
      </c>
      <c r="S289" s="150">
        <v>0</v>
      </c>
      <c r="T289" s="151">
        <f>S289*H289</f>
        <v>0</v>
      </c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52" t="s">
        <v>264</v>
      </c>
      <c r="AS289" s="16"/>
      <c r="AT289" s="152" t="s">
        <v>175</v>
      </c>
      <c r="AU289" s="152" t="s">
        <v>10</v>
      </c>
      <c r="AV289" s="16"/>
      <c r="AW289" s="16"/>
      <c r="AX289" s="16"/>
      <c r="AY289" s="3" t="s">
        <v>172</v>
      </c>
      <c r="AZ289" s="16"/>
      <c r="BA289" s="16"/>
      <c r="BB289" s="16"/>
      <c r="BC289" s="16"/>
      <c r="BD289" s="16"/>
      <c r="BE289" s="81">
        <f>IF(N289="základná",J289,0)</f>
        <v>0</v>
      </c>
      <c r="BF289" s="81">
        <f>IF(N289="znížená",J289,0)</f>
        <v>0</v>
      </c>
      <c r="BG289" s="81">
        <f>IF(N289="zákl. prenesená",J289,0)</f>
        <v>0</v>
      </c>
      <c r="BH289" s="81">
        <f>IF(N289="zníž. prenesená",J289,0)</f>
        <v>0</v>
      </c>
      <c r="BI289" s="81">
        <f>IF(N289="nulová",J289,0)</f>
        <v>0</v>
      </c>
      <c r="BJ289" s="3" t="s">
        <v>10</v>
      </c>
      <c r="BK289" s="81">
        <f>ROUND(I289*H289,2)</f>
        <v>0</v>
      </c>
      <c r="BL289" s="3" t="s">
        <v>264</v>
      </c>
      <c r="BM289" s="152" t="s">
        <v>542</v>
      </c>
    </row>
    <row r="290" spans="1:65" ht="14.25" customHeight="1">
      <c r="A290" s="153"/>
      <c r="B290" s="154"/>
      <c r="C290" s="153"/>
      <c r="D290" s="155" t="s">
        <v>181</v>
      </c>
      <c r="E290" s="156" t="s">
        <v>1</v>
      </c>
      <c r="F290" s="157" t="s">
        <v>441</v>
      </c>
      <c r="G290" s="153"/>
      <c r="H290" s="158">
        <v>21.8</v>
      </c>
      <c r="I290" s="153"/>
      <c r="J290" s="153"/>
      <c r="K290" s="153"/>
      <c r="L290" s="154"/>
      <c r="M290" s="159"/>
      <c r="N290" s="153"/>
      <c r="O290" s="153"/>
      <c r="P290" s="153"/>
      <c r="Q290" s="153"/>
      <c r="R290" s="153"/>
      <c r="S290" s="153"/>
      <c r="T290" s="160"/>
      <c r="U290" s="153"/>
      <c r="V290" s="153"/>
      <c r="W290" s="153"/>
      <c r="X290" s="153"/>
      <c r="Y290" s="153"/>
      <c r="Z290" s="153"/>
      <c r="AA290" s="153"/>
      <c r="AB290" s="153"/>
      <c r="AC290" s="153"/>
      <c r="AD290" s="153"/>
      <c r="AE290" s="153"/>
      <c r="AF290" s="153"/>
      <c r="AG290" s="153"/>
      <c r="AH290" s="153"/>
      <c r="AI290" s="153"/>
      <c r="AJ290" s="153"/>
      <c r="AK290" s="153"/>
      <c r="AL290" s="153"/>
      <c r="AM290" s="153"/>
      <c r="AN290" s="153"/>
      <c r="AO290" s="153"/>
      <c r="AP290" s="153"/>
      <c r="AQ290" s="153"/>
      <c r="AR290" s="153"/>
      <c r="AS290" s="153"/>
      <c r="AT290" s="156" t="s">
        <v>181</v>
      </c>
      <c r="AU290" s="156" t="s">
        <v>10</v>
      </c>
      <c r="AV290" s="153" t="s">
        <v>10</v>
      </c>
      <c r="AW290" s="153" t="s">
        <v>64</v>
      </c>
      <c r="AX290" s="153" t="s">
        <v>153</v>
      </c>
      <c r="AY290" s="156" t="s">
        <v>172</v>
      </c>
      <c r="AZ290" s="153"/>
      <c r="BA290" s="153"/>
      <c r="BB290" s="153"/>
      <c r="BC290" s="153"/>
      <c r="BD290" s="153"/>
      <c r="BE290" s="153"/>
      <c r="BF290" s="153"/>
      <c r="BG290" s="153"/>
      <c r="BH290" s="153"/>
      <c r="BI290" s="153"/>
      <c r="BJ290" s="153"/>
      <c r="BK290" s="153"/>
      <c r="BL290" s="153"/>
      <c r="BM290" s="153"/>
    </row>
    <row r="291" spans="1:65" ht="24" customHeight="1">
      <c r="A291" s="16"/>
      <c r="B291" s="17"/>
      <c r="C291" s="141" t="s">
        <v>543</v>
      </c>
      <c r="D291" s="141" t="s">
        <v>175</v>
      </c>
      <c r="E291" s="142" t="s">
        <v>544</v>
      </c>
      <c r="F291" s="143" t="s">
        <v>545</v>
      </c>
      <c r="G291" s="144" t="s">
        <v>298</v>
      </c>
      <c r="H291" s="179"/>
      <c r="I291" s="146"/>
      <c r="J291" s="147">
        <f>ROUND(I291*H291,2)</f>
        <v>0</v>
      </c>
      <c r="K291" s="148"/>
      <c r="L291" s="17"/>
      <c r="M291" s="149" t="s">
        <v>1</v>
      </c>
      <c r="N291" s="75" t="s">
        <v>75</v>
      </c>
      <c r="O291" s="16"/>
      <c r="P291" s="150">
        <f>O291*H291</f>
        <v>0</v>
      </c>
      <c r="Q291" s="150">
        <v>0</v>
      </c>
      <c r="R291" s="150">
        <f>Q291*H291</f>
        <v>0</v>
      </c>
      <c r="S291" s="150">
        <v>0</v>
      </c>
      <c r="T291" s="151">
        <f>S291*H291</f>
        <v>0</v>
      </c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52" t="s">
        <v>264</v>
      </c>
      <c r="AS291" s="16"/>
      <c r="AT291" s="152" t="s">
        <v>175</v>
      </c>
      <c r="AU291" s="152" t="s">
        <v>10</v>
      </c>
      <c r="AV291" s="16"/>
      <c r="AW291" s="16"/>
      <c r="AX291" s="16"/>
      <c r="AY291" s="3" t="s">
        <v>172</v>
      </c>
      <c r="AZ291" s="16"/>
      <c r="BA291" s="16"/>
      <c r="BB291" s="16"/>
      <c r="BC291" s="16"/>
      <c r="BD291" s="16"/>
      <c r="BE291" s="81">
        <f>IF(N291="základná",J291,0)</f>
        <v>0</v>
      </c>
      <c r="BF291" s="81">
        <f>IF(N291="znížená",J291,0)</f>
        <v>0</v>
      </c>
      <c r="BG291" s="81">
        <f>IF(N291="zákl. prenesená",J291,0)</f>
        <v>0</v>
      </c>
      <c r="BH291" s="81">
        <f>IF(N291="zníž. prenesená",J291,0)</f>
        <v>0</v>
      </c>
      <c r="BI291" s="81">
        <f>IF(N291="nulová",J291,0)</f>
        <v>0</v>
      </c>
      <c r="BJ291" s="3" t="s">
        <v>10</v>
      </c>
      <c r="BK291" s="81">
        <f>ROUND(I291*H291,2)</f>
        <v>0</v>
      </c>
      <c r="BL291" s="3" t="s">
        <v>264</v>
      </c>
      <c r="BM291" s="152" t="s">
        <v>546</v>
      </c>
    </row>
    <row r="292" spans="1:65" ht="22.5" customHeight="1">
      <c r="A292" s="128"/>
      <c r="B292" s="129"/>
      <c r="C292" s="128"/>
      <c r="D292" s="130" t="s">
        <v>145</v>
      </c>
      <c r="E292" s="139" t="s">
        <v>547</v>
      </c>
      <c r="F292" s="139" t="s">
        <v>548</v>
      </c>
      <c r="G292" s="128"/>
      <c r="H292" s="128"/>
      <c r="I292" s="128"/>
      <c r="J292" s="140">
        <f>BK292</f>
        <v>0</v>
      </c>
      <c r="K292" s="128"/>
      <c r="L292" s="129"/>
      <c r="M292" s="133"/>
      <c r="N292" s="128"/>
      <c r="O292" s="128"/>
      <c r="P292" s="135">
        <f>SUM(P293:P336)</f>
        <v>0</v>
      </c>
      <c r="Q292" s="128"/>
      <c r="R292" s="135">
        <f>SUM(R293:R336)</f>
        <v>0.24423999999999998</v>
      </c>
      <c r="S292" s="128"/>
      <c r="T292" s="136">
        <f>SUM(T293:T336)</f>
        <v>0.30208000000000002</v>
      </c>
      <c r="U292" s="128"/>
      <c r="V292" s="128"/>
      <c r="W292" s="128"/>
      <c r="X292" s="128"/>
      <c r="Y292" s="128"/>
      <c r="Z292" s="128"/>
      <c r="AA292" s="128"/>
      <c r="AB292" s="128"/>
      <c r="AC292" s="128"/>
      <c r="AD292" s="128"/>
      <c r="AE292" s="128"/>
      <c r="AF292" s="128"/>
      <c r="AG292" s="128"/>
      <c r="AH292" s="128"/>
      <c r="AI292" s="128"/>
      <c r="AJ292" s="128"/>
      <c r="AK292" s="128"/>
      <c r="AL292" s="128"/>
      <c r="AM292" s="128"/>
      <c r="AN292" s="128"/>
      <c r="AO292" s="128"/>
      <c r="AP292" s="128"/>
      <c r="AQ292" s="128"/>
      <c r="AR292" s="130" t="s">
        <v>10</v>
      </c>
      <c r="AS292" s="128"/>
      <c r="AT292" s="137" t="s">
        <v>145</v>
      </c>
      <c r="AU292" s="137" t="s">
        <v>153</v>
      </c>
      <c r="AV292" s="128"/>
      <c r="AW292" s="128"/>
      <c r="AX292" s="128"/>
      <c r="AY292" s="130" t="s">
        <v>172</v>
      </c>
      <c r="AZ292" s="128"/>
      <c r="BA292" s="128"/>
      <c r="BB292" s="128"/>
      <c r="BC292" s="128"/>
      <c r="BD292" s="128"/>
      <c r="BE292" s="128"/>
      <c r="BF292" s="128"/>
      <c r="BG292" s="128"/>
      <c r="BH292" s="128"/>
      <c r="BI292" s="128"/>
      <c r="BJ292" s="128"/>
      <c r="BK292" s="138">
        <f>SUM(BK293:BK336)</f>
        <v>0</v>
      </c>
      <c r="BL292" s="128"/>
      <c r="BM292" s="128"/>
    </row>
    <row r="293" spans="1:65" ht="24" customHeight="1">
      <c r="A293" s="16"/>
      <c r="B293" s="17"/>
      <c r="C293" s="141" t="s">
        <v>549</v>
      </c>
      <c r="D293" s="141" t="s">
        <v>175</v>
      </c>
      <c r="E293" s="142" t="s">
        <v>550</v>
      </c>
      <c r="F293" s="143" t="s">
        <v>551</v>
      </c>
      <c r="G293" s="144" t="s">
        <v>552</v>
      </c>
      <c r="H293" s="145">
        <v>8</v>
      </c>
      <c r="I293" s="146"/>
      <c r="J293" s="147">
        <f>ROUND(I293*H293,2)</f>
        <v>0</v>
      </c>
      <c r="K293" s="148"/>
      <c r="L293" s="17"/>
      <c r="M293" s="149" t="s">
        <v>1</v>
      </c>
      <c r="N293" s="75" t="s">
        <v>75</v>
      </c>
      <c r="O293" s="16"/>
      <c r="P293" s="150">
        <f>O293*H293</f>
        <v>0</v>
      </c>
      <c r="Q293" s="150">
        <v>0</v>
      </c>
      <c r="R293" s="150">
        <f>Q293*H293</f>
        <v>0</v>
      </c>
      <c r="S293" s="150">
        <v>1.933E-2</v>
      </c>
      <c r="T293" s="151">
        <f>S293*H293</f>
        <v>0.15464</v>
      </c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52" t="s">
        <v>264</v>
      </c>
      <c r="AS293" s="16"/>
      <c r="AT293" s="152" t="s">
        <v>175</v>
      </c>
      <c r="AU293" s="152" t="s">
        <v>10</v>
      </c>
      <c r="AV293" s="16"/>
      <c r="AW293" s="16"/>
      <c r="AX293" s="16"/>
      <c r="AY293" s="3" t="s">
        <v>172</v>
      </c>
      <c r="AZ293" s="16"/>
      <c r="BA293" s="16"/>
      <c r="BB293" s="16"/>
      <c r="BC293" s="16"/>
      <c r="BD293" s="16"/>
      <c r="BE293" s="81">
        <f>IF(N293="základná",J293,0)</f>
        <v>0</v>
      </c>
      <c r="BF293" s="81">
        <f>IF(N293="znížená",J293,0)</f>
        <v>0</v>
      </c>
      <c r="BG293" s="81">
        <f>IF(N293="zákl. prenesená",J293,0)</f>
        <v>0</v>
      </c>
      <c r="BH293" s="81">
        <f>IF(N293="zníž. prenesená",J293,0)</f>
        <v>0</v>
      </c>
      <c r="BI293" s="81">
        <f>IF(N293="nulová",J293,0)</f>
        <v>0</v>
      </c>
      <c r="BJ293" s="3" t="s">
        <v>10</v>
      </c>
      <c r="BK293" s="81">
        <f>ROUND(I293*H293,2)</f>
        <v>0</v>
      </c>
      <c r="BL293" s="3" t="s">
        <v>264</v>
      </c>
      <c r="BM293" s="152" t="s">
        <v>553</v>
      </c>
    </row>
    <row r="294" spans="1:65" ht="14.25" customHeight="1">
      <c r="A294" s="153"/>
      <c r="B294" s="154"/>
      <c r="C294" s="153"/>
      <c r="D294" s="155" t="s">
        <v>181</v>
      </c>
      <c r="E294" s="156" t="s">
        <v>1</v>
      </c>
      <c r="F294" s="157" t="s">
        <v>554</v>
      </c>
      <c r="G294" s="153"/>
      <c r="H294" s="158">
        <v>4</v>
      </c>
      <c r="I294" s="153"/>
      <c r="J294" s="153"/>
      <c r="K294" s="153"/>
      <c r="L294" s="154"/>
      <c r="M294" s="159"/>
      <c r="N294" s="153"/>
      <c r="O294" s="153"/>
      <c r="P294" s="153"/>
      <c r="Q294" s="153"/>
      <c r="R294" s="153"/>
      <c r="S294" s="153"/>
      <c r="T294" s="160"/>
      <c r="U294" s="153"/>
      <c r="V294" s="153"/>
      <c r="W294" s="153"/>
      <c r="X294" s="153"/>
      <c r="Y294" s="153"/>
      <c r="Z294" s="153"/>
      <c r="AA294" s="153"/>
      <c r="AB294" s="153"/>
      <c r="AC294" s="153"/>
      <c r="AD294" s="153"/>
      <c r="AE294" s="153"/>
      <c r="AF294" s="153"/>
      <c r="AG294" s="153"/>
      <c r="AH294" s="153"/>
      <c r="AI294" s="153"/>
      <c r="AJ294" s="153"/>
      <c r="AK294" s="153"/>
      <c r="AL294" s="153"/>
      <c r="AM294" s="153"/>
      <c r="AN294" s="153"/>
      <c r="AO294" s="153"/>
      <c r="AP294" s="153"/>
      <c r="AQ294" s="153"/>
      <c r="AR294" s="153"/>
      <c r="AS294" s="153"/>
      <c r="AT294" s="156" t="s">
        <v>181</v>
      </c>
      <c r="AU294" s="156" t="s">
        <v>10</v>
      </c>
      <c r="AV294" s="153" t="s">
        <v>10</v>
      </c>
      <c r="AW294" s="153" t="s">
        <v>64</v>
      </c>
      <c r="AX294" s="153" t="s">
        <v>15</v>
      </c>
      <c r="AY294" s="156" t="s">
        <v>172</v>
      </c>
      <c r="AZ294" s="153"/>
      <c r="BA294" s="153"/>
      <c r="BB294" s="153"/>
      <c r="BC294" s="153"/>
      <c r="BD294" s="153"/>
      <c r="BE294" s="153"/>
      <c r="BF294" s="153"/>
      <c r="BG294" s="153"/>
      <c r="BH294" s="153"/>
      <c r="BI294" s="153"/>
      <c r="BJ294" s="153"/>
      <c r="BK294" s="153"/>
      <c r="BL294" s="153"/>
      <c r="BM294" s="153"/>
    </row>
    <row r="295" spans="1:65" ht="14.25" customHeight="1">
      <c r="A295" s="153"/>
      <c r="B295" s="154"/>
      <c r="C295" s="153"/>
      <c r="D295" s="155" t="s">
        <v>181</v>
      </c>
      <c r="E295" s="156" t="s">
        <v>1</v>
      </c>
      <c r="F295" s="157" t="s">
        <v>554</v>
      </c>
      <c r="G295" s="153"/>
      <c r="H295" s="158">
        <v>4</v>
      </c>
      <c r="I295" s="153"/>
      <c r="J295" s="153"/>
      <c r="K295" s="153"/>
      <c r="L295" s="154"/>
      <c r="M295" s="159"/>
      <c r="N295" s="153"/>
      <c r="O295" s="153"/>
      <c r="P295" s="153"/>
      <c r="Q295" s="153"/>
      <c r="R295" s="153"/>
      <c r="S295" s="153"/>
      <c r="T295" s="160"/>
      <c r="U295" s="153"/>
      <c r="V295" s="153"/>
      <c r="W295" s="153"/>
      <c r="X295" s="153"/>
      <c r="Y295" s="153"/>
      <c r="Z295" s="153"/>
      <c r="AA295" s="153"/>
      <c r="AB295" s="153"/>
      <c r="AC295" s="153"/>
      <c r="AD295" s="153"/>
      <c r="AE295" s="153"/>
      <c r="AF295" s="153"/>
      <c r="AG295" s="153"/>
      <c r="AH295" s="153"/>
      <c r="AI295" s="153"/>
      <c r="AJ295" s="153"/>
      <c r="AK295" s="153"/>
      <c r="AL295" s="153"/>
      <c r="AM295" s="153"/>
      <c r="AN295" s="153"/>
      <c r="AO295" s="153"/>
      <c r="AP295" s="153"/>
      <c r="AQ295" s="153"/>
      <c r="AR295" s="153"/>
      <c r="AS295" s="153"/>
      <c r="AT295" s="156" t="s">
        <v>181</v>
      </c>
      <c r="AU295" s="156" t="s">
        <v>10</v>
      </c>
      <c r="AV295" s="153" t="s">
        <v>10</v>
      </c>
      <c r="AW295" s="153" t="s">
        <v>64</v>
      </c>
      <c r="AX295" s="153" t="s">
        <v>15</v>
      </c>
      <c r="AY295" s="156" t="s">
        <v>172</v>
      </c>
      <c r="AZ295" s="153"/>
      <c r="BA295" s="153"/>
      <c r="BB295" s="153"/>
      <c r="BC295" s="153"/>
      <c r="BD295" s="153"/>
      <c r="BE295" s="153"/>
      <c r="BF295" s="153"/>
      <c r="BG295" s="153"/>
      <c r="BH295" s="153"/>
      <c r="BI295" s="153"/>
      <c r="BJ295" s="153"/>
      <c r="BK295" s="153"/>
      <c r="BL295" s="153"/>
      <c r="BM295" s="153"/>
    </row>
    <row r="296" spans="1:65" ht="14.25" customHeight="1">
      <c r="A296" s="161"/>
      <c r="B296" s="162"/>
      <c r="C296" s="161"/>
      <c r="D296" s="155" t="s">
        <v>181</v>
      </c>
      <c r="E296" s="163" t="s">
        <v>1</v>
      </c>
      <c r="F296" s="164" t="s">
        <v>196</v>
      </c>
      <c r="G296" s="161"/>
      <c r="H296" s="165">
        <v>8</v>
      </c>
      <c r="I296" s="161"/>
      <c r="J296" s="161"/>
      <c r="K296" s="161"/>
      <c r="L296" s="162"/>
      <c r="M296" s="166"/>
      <c r="N296" s="161"/>
      <c r="O296" s="161"/>
      <c r="P296" s="161"/>
      <c r="Q296" s="161"/>
      <c r="R296" s="161"/>
      <c r="S296" s="161"/>
      <c r="T296" s="167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  <c r="AH296" s="161"/>
      <c r="AI296" s="161"/>
      <c r="AJ296" s="161"/>
      <c r="AK296" s="161"/>
      <c r="AL296" s="161"/>
      <c r="AM296" s="161"/>
      <c r="AN296" s="161"/>
      <c r="AO296" s="161"/>
      <c r="AP296" s="161"/>
      <c r="AQ296" s="161"/>
      <c r="AR296" s="161"/>
      <c r="AS296" s="161"/>
      <c r="AT296" s="163" t="s">
        <v>181</v>
      </c>
      <c r="AU296" s="163" t="s">
        <v>10</v>
      </c>
      <c r="AV296" s="161" t="s">
        <v>179</v>
      </c>
      <c r="AW296" s="161" t="s">
        <v>64</v>
      </c>
      <c r="AX296" s="161" t="s">
        <v>153</v>
      </c>
      <c r="AY296" s="163" t="s">
        <v>172</v>
      </c>
      <c r="AZ296" s="161"/>
      <c r="BA296" s="161"/>
      <c r="BB296" s="161"/>
      <c r="BC296" s="161"/>
      <c r="BD296" s="161"/>
      <c r="BE296" s="161"/>
      <c r="BF296" s="161"/>
      <c r="BG296" s="161"/>
      <c r="BH296" s="161"/>
      <c r="BI296" s="161"/>
      <c r="BJ296" s="161"/>
      <c r="BK296" s="161"/>
      <c r="BL296" s="161"/>
      <c r="BM296" s="161"/>
    </row>
    <row r="297" spans="1:65" ht="24" customHeight="1">
      <c r="A297" s="16"/>
      <c r="B297" s="17"/>
      <c r="C297" s="141" t="s">
        <v>555</v>
      </c>
      <c r="D297" s="141" t="s">
        <v>175</v>
      </c>
      <c r="E297" s="142" t="s">
        <v>556</v>
      </c>
      <c r="F297" s="143" t="s">
        <v>557</v>
      </c>
      <c r="G297" s="144" t="s">
        <v>552</v>
      </c>
      <c r="H297" s="145">
        <v>6</v>
      </c>
      <c r="I297" s="146"/>
      <c r="J297" s="147">
        <f>ROUND(I297*H297,2)</f>
        <v>0</v>
      </c>
      <c r="K297" s="148"/>
      <c r="L297" s="17"/>
      <c r="M297" s="149" t="s">
        <v>1</v>
      </c>
      <c r="N297" s="75" t="s">
        <v>75</v>
      </c>
      <c r="O297" s="16"/>
      <c r="P297" s="150">
        <f>O297*H297</f>
        <v>0</v>
      </c>
      <c r="Q297" s="150">
        <v>7.6000000000000004E-4</v>
      </c>
      <c r="R297" s="150">
        <f>Q297*H297</f>
        <v>4.5599999999999998E-3</v>
      </c>
      <c r="S297" s="150">
        <v>0</v>
      </c>
      <c r="T297" s="151">
        <f>S297*H297</f>
        <v>0</v>
      </c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52" t="s">
        <v>264</v>
      </c>
      <c r="AS297" s="16"/>
      <c r="AT297" s="152" t="s">
        <v>175</v>
      </c>
      <c r="AU297" s="152" t="s">
        <v>10</v>
      </c>
      <c r="AV297" s="16"/>
      <c r="AW297" s="16"/>
      <c r="AX297" s="16"/>
      <c r="AY297" s="3" t="s">
        <v>172</v>
      </c>
      <c r="AZ297" s="16"/>
      <c r="BA297" s="16"/>
      <c r="BB297" s="16"/>
      <c r="BC297" s="16"/>
      <c r="BD297" s="16"/>
      <c r="BE297" s="81">
        <f>IF(N297="základná",J297,0)</f>
        <v>0</v>
      </c>
      <c r="BF297" s="81">
        <f>IF(N297="znížená",J297,0)</f>
        <v>0</v>
      </c>
      <c r="BG297" s="81">
        <f>IF(N297="zákl. prenesená",J297,0)</f>
        <v>0</v>
      </c>
      <c r="BH297" s="81">
        <f>IF(N297="zníž. prenesená",J297,0)</f>
        <v>0</v>
      </c>
      <c r="BI297" s="81">
        <f>IF(N297="nulová",J297,0)</f>
        <v>0</v>
      </c>
      <c r="BJ297" s="3" t="s">
        <v>10</v>
      </c>
      <c r="BK297" s="81">
        <f>ROUND(I297*H297,2)</f>
        <v>0</v>
      </c>
      <c r="BL297" s="3" t="s">
        <v>264</v>
      </c>
      <c r="BM297" s="152" t="s">
        <v>558</v>
      </c>
    </row>
    <row r="298" spans="1:65" ht="14.25" customHeight="1">
      <c r="A298" s="153"/>
      <c r="B298" s="154"/>
      <c r="C298" s="153"/>
      <c r="D298" s="155" t="s">
        <v>181</v>
      </c>
      <c r="E298" s="156" t="s">
        <v>1</v>
      </c>
      <c r="F298" s="157" t="s">
        <v>213</v>
      </c>
      <c r="G298" s="153"/>
      <c r="H298" s="158">
        <v>6</v>
      </c>
      <c r="I298" s="153"/>
      <c r="J298" s="153"/>
      <c r="K298" s="153"/>
      <c r="L298" s="154"/>
      <c r="M298" s="159"/>
      <c r="N298" s="153"/>
      <c r="O298" s="153"/>
      <c r="P298" s="153"/>
      <c r="Q298" s="153"/>
      <c r="R298" s="153"/>
      <c r="S298" s="153"/>
      <c r="T298" s="160"/>
      <c r="U298" s="153"/>
      <c r="V298" s="153"/>
      <c r="W298" s="153"/>
      <c r="X298" s="153"/>
      <c r="Y298" s="153"/>
      <c r="Z298" s="153"/>
      <c r="AA298" s="153"/>
      <c r="AB298" s="153"/>
      <c r="AC298" s="153"/>
      <c r="AD298" s="153"/>
      <c r="AE298" s="153"/>
      <c r="AF298" s="153"/>
      <c r="AG298" s="153"/>
      <c r="AH298" s="153"/>
      <c r="AI298" s="153"/>
      <c r="AJ298" s="153"/>
      <c r="AK298" s="153"/>
      <c r="AL298" s="153"/>
      <c r="AM298" s="153"/>
      <c r="AN298" s="153"/>
      <c r="AO298" s="153"/>
      <c r="AP298" s="153"/>
      <c r="AQ298" s="153"/>
      <c r="AR298" s="153"/>
      <c r="AS298" s="153"/>
      <c r="AT298" s="156" t="s">
        <v>181</v>
      </c>
      <c r="AU298" s="156" t="s">
        <v>10</v>
      </c>
      <c r="AV298" s="153" t="s">
        <v>10</v>
      </c>
      <c r="AW298" s="153" t="s">
        <v>64</v>
      </c>
      <c r="AX298" s="153" t="s">
        <v>153</v>
      </c>
      <c r="AY298" s="156" t="s">
        <v>172</v>
      </c>
      <c r="AZ298" s="153"/>
      <c r="BA298" s="153"/>
      <c r="BB298" s="153"/>
      <c r="BC298" s="153"/>
      <c r="BD298" s="153"/>
      <c r="BE298" s="153"/>
      <c r="BF298" s="153"/>
      <c r="BG298" s="153"/>
      <c r="BH298" s="153"/>
      <c r="BI298" s="153"/>
      <c r="BJ298" s="153"/>
      <c r="BK298" s="153"/>
      <c r="BL298" s="153"/>
      <c r="BM298" s="153"/>
    </row>
    <row r="299" spans="1:65" ht="16.5" customHeight="1">
      <c r="A299" s="16"/>
      <c r="B299" s="17"/>
      <c r="C299" s="168" t="s">
        <v>559</v>
      </c>
      <c r="D299" s="168" t="s">
        <v>271</v>
      </c>
      <c r="E299" s="169" t="s">
        <v>560</v>
      </c>
      <c r="F299" s="170" t="s">
        <v>561</v>
      </c>
      <c r="G299" s="171" t="s">
        <v>193</v>
      </c>
      <c r="H299" s="172">
        <v>6</v>
      </c>
      <c r="I299" s="173"/>
      <c r="J299" s="174">
        <f t="shared" ref="J299:J302" si="71">ROUND(I299*H299,2)</f>
        <v>0</v>
      </c>
      <c r="K299" s="175"/>
      <c r="L299" s="176"/>
      <c r="M299" s="177" t="s">
        <v>1</v>
      </c>
      <c r="N299" s="178" t="s">
        <v>75</v>
      </c>
      <c r="O299" s="16"/>
      <c r="P299" s="150">
        <f t="shared" ref="P299:P302" si="72">O299*H299</f>
        <v>0</v>
      </c>
      <c r="Q299" s="150">
        <v>1.4999999999999999E-2</v>
      </c>
      <c r="R299" s="150">
        <f t="shared" ref="R299:R302" si="73">Q299*H299</f>
        <v>0.09</v>
      </c>
      <c r="S299" s="150">
        <v>0</v>
      </c>
      <c r="T299" s="151">
        <f t="shared" ref="T299:T302" si="74">S299*H299</f>
        <v>0</v>
      </c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52" t="s">
        <v>277</v>
      </c>
      <c r="AS299" s="16"/>
      <c r="AT299" s="152" t="s">
        <v>271</v>
      </c>
      <c r="AU299" s="152" t="s">
        <v>10</v>
      </c>
      <c r="AV299" s="16"/>
      <c r="AW299" s="16"/>
      <c r="AX299" s="16"/>
      <c r="AY299" s="3" t="s">
        <v>172</v>
      </c>
      <c r="AZ299" s="16"/>
      <c r="BA299" s="16"/>
      <c r="BB299" s="16"/>
      <c r="BC299" s="16"/>
      <c r="BD299" s="16"/>
      <c r="BE299" s="81">
        <f t="shared" ref="BE299:BE302" si="75">IF(N299="základná",J299,0)</f>
        <v>0</v>
      </c>
      <c r="BF299" s="81">
        <f t="shared" ref="BF299:BF302" si="76">IF(N299="znížená",J299,0)</f>
        <v>0</v>
      </c>
      <c r="BG299" s="81">
        <f t="shared" ref="BG299:BG302" si="77">IF(N299="zákl. prenesená",J299,0)</f>
        <v>0</v>
      </c>
      <c r="BH299" s="81">
        <f t="shared" ref="BH299:BH302" si="78">IF(N299="zníž. prenesená",J299,0)</f>
        <v>0</v>
      </c>
      <c r="BI299" s="81">
        <f t="shared" ref="BI299:BI302" si="79">IF(N299="nulová",J299,0)</f>
        <v>0</v>
      </c>
      <c r="BJ299" s="3" t="s">
        <v>10</v>
      </c>
      <c r="BK299" s="81">
        <f t="shared" ref="BK299:BK302" si="80">ROUND(I299*H299,2)</f>
        <v>0</v>
      </c>
      <c r="BL299" s="3" t="s">
        <v>264</v>
      </c>
      <c r="BM299" s="152" t="s">
        <v>562</v>
      </c>
    </row>
    <row r="300" spans="1:65" ht="24" customHeight="1">
      <c r="A300" s="16"/>
      <c r="B300" s="17"/>
      <c r="C300" s="141" t="s">
        <v>563</v>
      </c>
      <c r="D300" s="141" t="s">
        <v>175</v>
      </c>
      <c r="E300" s="142" t="s">
        <v>564</v>
      </c>
      <c r="F300" s="143" t="s">
        <v>565</v>
      </c>
      <c r="G300" s="144" t="s">
        <v>552</v>
      </c>
      <c r="H300" s="145">
        <v>1</v>
      </c>
      <c r="I300" s="146"/>
      <c r="J300" s="147">
        <f t="shared" si="71"/>
        <v>0</v>
      </c>
      <c r="K300" s="148"/>
      <c r="L300" s="17"/>
      <c r="M300" s="149" t="s">
        <v>1</v>
      </c>
      <c r="N300" s="75" t="s">
        <v>75</v>
      </c>
      <c r="O300" s="16"/>
      <c r="P300" s="150">
        <f t="shared" si="72"/>
        <v>0</v>
      </c>
      <c r="Q300" s="150">
        <v>0</v>
      </c>
      <c r="R300" s="150">
        <f t="shared" si="73"/>
        <v>0</v>
      </c>
      <c r="S300" s="150">
        <v>1.72E-2</v>
      </c>
      <c r="T300" s="151">
        <f t="shared" si="74"/>
        <v>1.72E-2</v>
      </c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52" t="s">
        <v>264</v>
      </c>
      <c r="AS300" s="16"/>
      <c r="AT300" s="152" t="s">
        <v>175</v>
      </c>
      <c r="AU300" s="152" t="s">
        <v>10</v>
      </c>
      <c r="AV300" s="16"/>
      <c r="AW300" s="16"/>
      <c r="AX300" s="16"/>
      <c r="AY300" s="3" t="s">
        <v>172</v>
      </c>
      <c r="AZ300" s="16"/>
      <c r="BA300" s="16"/>
      <c r="BB300" s="16"/>
      <c r="BC300" s="16"/>
      <c r="BD300" s="16"/>
      <c r="BE300" s="81">
        <f t="shared" si="75"/>
        <v>0</v>
      </c>
      <c r="BF300" s="81">
        <f t="shared" si="76"/>
        <v>0</v>
      </c>
      <c r="BG300" s="81">
        <f t="shared" si="77"/>
        <v>0</v>
      </c>
      <c r="BH300" s="81">
        <f t="shared" si="78"/>
        <v>0</v>
      </c>
      <c r="BI300" s="81">
        <f t="shared" si="79"/>
        <v>0</v>
      </c>
      <c r="BJ300" s="3" t="s">
        <v>10</v>
      </c>
      <c r="BK300" s="81">
        <f t="shared" si="80"/>
        <v>0</v>
      </c>
      <c r="BL300" s="3" t="s">
        <v>264</v>
      </c>
      <c r="BM300" s="152" t="s">
        <v>566</v>
      </c>
    </row>
    <row r="301" spans="1:65" ht="16.5" customHeight="1">
      <c r="A301" s="16"/>
      <c r="B301" s="17"/>
      <c r="C301" s="141" t="s">
        <v>567</v>
      </c>
      <c r="D301" s="141" t="s">
        <v>175</v>
      </c>
      <c r="E301" s="142" t="s">
        <v>568</v>
      </c>
      <c r="F301" s="143" t="s">
        <v>569</v>
      </c>
      <c r="G301" s="144" t="s">
        <v>552</v>
      </c>
      <c r="H301" s="145">
        <v>3</v>
      </c>
      <c r="I301" s="146"/>
      <c r="J301" s="147">
        <f t="shared" si="71"/>
        <v>0</v>
      </c>
      <c r="K301" s="148"/>
      <c r="L301" s="17"/>
      <c r="M301" s="149" t="s">
        <v>1</v>
      </c>
      <c r="N301" s="75" t="s">
        <v>75</v>
      </c>
      <c r="O301" s="16"/>
      <c r="P301" s="150">
        <f t="shared" si="72"/>
        <v>0</v>
      </c>
      <c r="Q301" s="150">
        <v>0</v>
      </c>
      <c r="R301" s="150">
        <f t="shared" si="73"/>
        <v>0</v>
      </c>
      <c r="S301" s="150">
        <v>1.4E-2</v>
      </c>
      <c r="T301" s="151">
        <f t="shared" si="74"/>
        <v>4.2000000000000003E-2</v>
      </c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52" t="s">
        <v>264</v>
      </c>
      <c r="AS301" s="16"/>
      <c r="AT301" s="152" t="s">
        <v>175</v>
      </c>
      <c r="AU301" s="152" t="s">
        <v>10</v>
      </c>
      <c r="AV301" s="16"/>
      <c r="AW301" s="16"/>
      <c r="AX301" s="16"/>
      <c r="AY301" s="3" t="s">
        <v>172</v>
      </c>
      <c r="AZ301" s="16"/>
      <c r="BA301" s="16"/>
      <c r="BB301" s="16"/>
      <c r="BC301" s="16"/>
      <c r="BD301" s="16"/>
      <c r="BE301" s="81">
        <f t="shared" si="75"/>
        <v>0</v>
      </c>
      <c r="BF301" s="81">
        <f t="shared" si="76"/>
        <v>0</v>
      </c>
      <c r="BG301" s="81">
        <f t="shared" si="77"/>
        <v>0</v>
      </c>
      <c r="BH301" s="81">
        <f t="shared" si="78"/>
        <v>0</v>
      </c>
      <c r="BI301" s="81">
        <f t="shared" si="79"/>
        <v>0</v>
      </c>
      <c r="BJ301" s="3" t="s">
        <v>10</v>
      </c>
      <c r="BK301" s="81">
        <f t="shared" si="80"/>
        <v>0</v>
      </c>
      <c r="BL301" s="3" t="s">
        <v>264</v>
      </c>
      <c r="BM301" s="152" t="s">
        <v>570</v>
      </c>
    </row>
    <row r="302" spans="1:65" ht="24" customHeight="1">
      <c r="A302" s="16"/>
      <c r="B302" s="17"/>
      <c r="C302" s="141" t="s">
        <v>571</v>
      </c>
      <c r="D302" s="141" t="s">
        <v>175</v>
      </c>
      <c r="E302" s="142" t="s">
        <v>572</v>
      </c>
      <c r="F302" s="143" t="s">
        <v>573</v>
      </c>
      <c r="G302" s="144" t="s">
        <v>552</v>
      </c>
      <c r="H302" s="145">
        <v>3</v>
      </c>
      <c r="I302" s="146"/>
      <c r="J302" s="147">
        <f t="shared" si="71"/>
        <v>0</v>
      </c>
      <c r="K302" s="148"/>
      <c r="L302" s="17"/>
      <c r="M302" s="149" t="s">
        <v>1</v>
      </c>
      <c r="N302" s="75" t="s">
        <v>75</v>
      </c>
      <c r="O302" s="16"/>
      <c r="P302" s="150">
        <f t="shared" si="72"/>
        <v>0</v>
      </c>
      <c r="Q302" s="150">
        <v>3.81E-3</v>
      </c>
      <c r="R302" s="150">
        <f t="shared" si="73"/>
        <v>1.1429999999999999E-2</v>
      </c>
      <c r="S302" s="150">
        <v>0</v>
      </c>
      <c r="T302" s="151">
        <f t="shared" si="74"/>
        <v>0</v>
      </c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52" t="s">
        <v>264</v>
      </c>
      <c r="AS302" s="16"/>
      <c r="AT302" s="152" t="s">
        <v>175</v>
      </c>
      <c r="AU302" s="152" t="s">
        <v>10</v>
      </c>
      <c r="AV302" s="16"/>
      <c r="AW302" s="16"/>
      <c r="AX302" s="16"/>
      <c r="AY302" s="3" t="s">
        <v>172</v>
      </c>
      <c r="AZ302" s="16"/>
      <c r="BA302" s="16"/>
      <c r="BB302" s="16"/>
      <c r="BC302" s="16"/>
      <c r="BD302" s="16"/>
      <c r="BE302" s="81">
        <f t="shared" si="75"/>
        <v>0</v>
      </c>
      <c r="BF302" s="81">
        <f t="shared" si="76"/>
        <v>0</v>
      </c>
      <c r="BG302" s="81">
        <f t="shared" si="77"/>
        <v>0</v>
      </c>
      <c r="BH302" s="81">
        <f t="shared" si="78"/>
        <v>0</v>
      </c>
      <c r="BI302" s="81">
        <f t="shared" si="79"/>
        <v>0</v>
      </c>
      <c r="BJ302" s="3" t="s">
        <v>10</v>
      </c>
      <c r="BK302" s="81">
        <f t="shared" si="80"/>
        <v>0</v>
      </c>
      <c r="BL302" s="3" t="s">
        <v>264</v>
      </c>
      <c r="BM302" s="152" t="s">
        <v>574</v>
      </c>
    </row>
    <row r="303" spans="1:65" ht="14.25" customHeight="1">
      <c r="A303" s="153"/>
      <c r="B303" s="154"/>
      <c r="C303" s="153"/>
      <c r="D303" s="155" t="s">
        <v>181</v>
      </c>
      <c r="E303" s="156" t="s">
        <v>1</v>
      </c>
      <c r="F303" s="157" t="s">
        <v>187</v>
      </c>
      <c r="G303" s="153"/>
      <c r="H303" s="158">
        <v>3</v>
      </c>
      <c r="I303" s="153"/>
      <c r="J303" s="153"/>
      <c r="K303" s="153"/>
      <c r="L303" s="154"/>
      <c r="M303" s="159"/>
      <c r="N303" s="153"/>
      <c r="O303" s="153"/>
      <c r="P303" s="153"/>
      <c r="Q303" s="153"/>
      <c r="R303" s="153"/>
      <c r="S303" s="153"/>
      <c r="T303" s="160"/>
      <c r="U303" s="153"/>
      <c r="V303" s="153"/>
      <c r="W303" s="153"/>
      <c r="X303" s="153"/>
      <c r="Y303" s="153"/>
      <c r="Z303" s="153"/>
      <c r="AA303" s="153"/>
      <c r="AB303" s="153"/>
      <c r="AC303" s="153"/>
      <c r="AD303" s="153"/>
      <c r="AE303" s="153"/>
      <c r="AF303" s="153"/>
      <c r="AG303" s="153"/>
      <c r="AH303" s="153"/>
      <c r="AI303" s="153"/>
      <c r="AJ303" s="153"/>
      <c r="AK303" s="153"/>
      <c r="AL303" s="153"/>
      <c r="AM303" s="153"/>
      <c r="AN303" s="153"/>
      <c r="AO303" s="153"/>
      <c r="AP303" s="153"/>
      <c r="AQ303" s="153"/>
      <c r="AR303" s="153"/>
      <c r="AS303" s="153"/>
      <c r="AT303" s="156" t="s">
        <v>181</v>
      </c>
      <c r="AU303" s="156" t="s">
        <v>10</v>
      </c>
      <c r="AV303" s="153" t="s">
        <v>10</v>
      </c>
      <c r="AW303" s="153" t="s">
        <v>64</v>
      </c>
      <c r="AX303" s="153" t="s">
        <v>153</v>
      </c>
      <c r="AY303" s="156" t="s">
        <v>172</v>
      </c>
      <c r="AZ303" s="153"/>
      <c r="BA303" s="153"/>
      <c r="BB303" s="153"/>
      <c r="BC303" s="153"/>
      <c r="BD303" s="153"/>
      <c r="BE303" s="153"/>
      <c r="BF303" s="153"/>
      <c r="BG303" s="153"/>
      <c r="BH303" s="153"/>
      <c r="BI303" s="153"/>
      <c r="BJ303" s="153"/>
      <c r="BK303" s="153"/>
      <c r="BL303" s="153"/>
      <c r="BM303" s="153"/>
    </row>
    <row r="304" spans="1:65" ht="24" customHeight="1">
      <c r="A304" s="16"/>
      <c r="B304" s="17"/>
      <c r="C304" s="168" t="s">
        <v>575</v>
      </c>
      <c r="D304" s="168" t="s">
        <v>271</v>
      </c>
      <c r="E304" s="169" t="s">
        <v>576</v>
      </c>
      <c r="F304" s="170" t="s">
        <v>577</v>
      </c>
      <c r="G304" s="171" t="s">
        <v>193</v>
      </c>
      <c r="H304" s="172">
        <v>3</v>
      </c>
      <c r="I304" s="173"/>
      <c r="J304" s="174">
        <f t="shared" ref="J304:J306" si="81">ROUND(I304*H304,2)</f>
        <v>0</v>
      </c>
      <c r="K304" s="175"/>
      <c r="L304" s="176"/>
      <c r="M304" s="177" t="s">
        <v>1</v>
      </c>
      <c r="N304" s="178" t="s">
        <v>75</v>
      </c>
      <c r="O304" s="16"/>
      <c r="P304" s="150">
        <f t="shared" ref="P304:P306" si="82">O304*H304</f>
        <v>0</v>
      </c>
      <c r="Q304" s="150">
        <v>1.4500000000000001E-2</v>
      </c>
      <c r="R304" s="150">
        <f t="shared" ref="R304:R306" si="83">Q304*H304</f>
        <v>4.3500000000000004E-2</v>
      </c>
      <c r="S304" s="150">
        <v>0</v>
      </c>
      <c r="T304" s="151">
        <f t="shared" ref="T304:T306" si="84">S304*H304</f>
        <v>0</v>
      </c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52" t="s">
        <v>277</v>
      </c>
      <c r="AS304" s="16"/>
      <c r="AT304" s="152" t="s">
        <v>271</v>
      </c>
      <c r="AU304" s="152" t="s">
        <v>10</v>
      </c>
      <c r="AV304" s="16"/>
      <c r="AW304" s="16"/>
      <c r="AX304" s="16"/>
      <c r="AY304" s="3" t="s">
        <v>172</v>
      </c>
      <c r="AZ304" s="16"/>
      <c r="BA304" s="16"/>
      <c r="BB304" s="16"/>
      <c r="BC304" s="16"/>
      <c r="BD304" s="16"/>
      <c r="BE304" s="81">
        <f t="shared" ref="BE304:BE306" si="85">IF(N304="základná",J304,0)</f>
        <v>0</v>
      </c>
      <c r="BF304" s="81">
        <f t="shared" ref="BF304:BF306" si="86">IF(N304="znížená",J304,0)</f>
        <v>0</v>
      </c>
      <c r="BG304" s="81">
        <f t="shared" ref="BG304:BG306" si="87">IF(N304="zákl. prenesená",J304,0)</f>
        <v>0</v>
      </c>
      <c r="BH304" s="81">
        <f t="shared" ref="BH304:BH306" si="88">IF(N304="zníž. prenesená",J304,0)</f>
        <v>0</v>
      </c>
      <c r="BI304" s="81">
        <f t="shared" ref="BI304:BI306" si="89">IF(N304="nulová",J304,0)</f>
        <v>0</v>
      </c>
      <c r="BJ304" s="3" t="s">
        <v>10</v>
      </c>
      <c r="BK304" s="81">
        <f t="shared" ref="BK304:BK306" si="90">ROUND(I304*H304,2)</f>
        <v>0</v>
      </c>
      <c r="BL304" s="3" t="s">
        <v>264</v>
      </c>
      <c r="BM304" s="152" t="s">
        <v>578</v>
      </c>
    </row>
    <row r="305" spans="1:65" ht="24" customHeight="1">
      <c r="A305" s="16"/>
      <c r="B305" s="17"/>
      <c r="C305" s="168" t="s">
        <v>579</v>
      </c>
      <c r="D305" s="168" t="s">
        <v>271</v>
      </c>
      <c r="E305" s="169" t="s">
        <v>580</v>
      </c>
      <c r="F305" s="170" t="s">
        <v>581</v>
      </c>
      <c r="G305" s="171" t="s">
        <v>193</v>
      </c>
      <c r="H305" s="172">
        <v>3</v>
      </c>
      <c r="I305" s="173"/>
      <c r="J305" s="174">
        <f t="shared" si="81"/>
        <v>0</v>
      </c>
      <c r="K305" s="175"/>
      <c r="L305" s="176"/>
      <c r="M305" s="177" t="s">
        <v>1</v>
      </c>
      <c r="N305" s="178" t="s">
        <v>75</v>
      </c>
      <c r="O305" s="16"/>
      <c r="P305" s="150">
        <f t="shared" si="82"/>
        <v>0</v>
      </c>
      <c r="Q305" s="150">
        <v>5.8E-4</v>
      </c>
      <c r="R305" s="150">
        <f t="shared" si="83"/>
        <v>1.74E-3</v>
      </c>
      <c r="S305" s="150">
        <v>0</v>
      </c>
      <c r="T305" s="151">
        <f t="shared" si="84"/>
        <v>0</v>
      </c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52" t="s">
        <v>277</v>
      </c>
      <c r="AS305" s="16"/>
      <c r="AT305" s="152" t="s">
        <v>271</v>
      </c>
      <c r="AU305" s="152" t="s">
        <v>10</v>
      </c>
      <c r="AV305" s="16"/>
      <c r="AW305" s="16"/>
      <c r="AX305" s="16"/>
      <c r="AY305" s="3" t="s">
        <v>172</v>
      </c>
      <c r="AZ305" s="16"/>
      <c r="BA305" s="16"/>
      <c r="BB305" s="16"/>
      <c r="BC305" s="16"/>
      <c r="BD305" s="16"/>
      <c r="BE305" s="81">
        <f t="shared" si="85"/>
        <v>0</v>
      </c>
      <c r="BF305" s="81">
        <f t="shared" si="86"/>
        <v>0</v>
      </c>
      <c r="BG305" s="81">
        <f t="shared" si="87"/>
        <v>0</v>
      </c>
      <c r="BH305" s="81">
        <f t="shared" si="88"/>
        <v>0</v>
      </c>
      <c r="BI305" s="81">
        <f t="shared" si="89"/>
        <v>0</v>
      </c>
      <c r="BJ305" s="3" t="s">
        <v>10</v>
      </c>
      <c r="BK305" s="81">
        <f t="shared" si="90"/>
        <v>0</v>
      </c>
      <c r="BL305" s="3" t="s">
        <v>264</v>
      </c>
      <c r="BM305" s="152" t="s">
        <v>582</v>
      </c>
    </row>
    <row r="306" spans="1:65" ht="24" customHeight="1">
      <c r="A306" s="16"/>
      <c r="B306" s="17"/>
      <c r="C306" s="141" t="s">
        <v>583</v>
      </c>
      <c r="D306" s="141" t="s">
        <v>175</v>
      </c>
      <c r="E306" s="142" t="s">
        <v>584</v>
      </c>
      <c r="F306" s="143" t="s">
        <v>585</v>
      </c>
      <c r="G306" s="144" t="s">
        <v>552</v>
      </c>
      <c r="H306" s="145">
        <v>4</v>
      </c>
      <c r="I306" s="146"/>
      <c r="J306" s="147">
        <f t="shared" si="81"/>
        <v>0</v>
      </c>
      <c r="K306" s="148"/>
      <c r="L306" s="17"/>
      <c r="M306" s="149" t="s">
        <v>1</v>
      </c>
      <c r="N306" s="75" t="s">
        <v>75</v>
      </c>
      <c r="O306" s="16"/>
      <c r="P306" s="150">
        <f t="shared" si="82"/>
        <v>0</v>
      </c>
      <c r="Q306" s="150">
        <v>0</v>
      </c>
      <c r="R306" s="150">
        <f t="shared" si="83"/>
        <v>0</v>
      </c>
      <c r="S306" s="150">
        <v>1.9460000000000002E-2</v>
      </c>
      <c r="T306" s="151">
        <f t="shared" si="84"/>
        <v>7.7840000000000006E-2</v>
      </c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52" t="s">
        <v>264</v>
      </c>
      <c r="AS306" s="16"/>
      <c r="AT306" s="152" t="s">
        <v>175</v>
      </c>
      <c r="AU306" s="152" t="s">
        <v>10</v>
      </c>
      <c r="AV306" s="16"/>
      <c r="AW306" s="16"/>
      <c r="AX306" s="16"/>
      <c r="AY306" s="3" t="s">
        <v>172</v>
      </c>
      <c r="AZ306" s="16"/>
      <c r="BA306" s="16"/>
      <c r="BB306" s="16"/>
      <c r="BC306" s="16"/>
      <c r="BD306" s="16"/>
      <c r="BE306" s="81">
        <f t="shared" si="85"/>
        <v>0</v>
      </c>
      <c r="BF306" s="81">
        <f t="shared" si="86"/>
        <v>0</v>
      </c>
      <c r="BG306" s="81">
        <f t="shared" si="87"/>
        <v>0</v>
      </c>
      <c r="BH306" s="81">
        <f t="shared" si="88"/>
        <v>0</v>
      </c>
      <c r="BI306" s="81">
        <f t="shared" si="89"/>
        <v>0</v>
      </c>
      <c r="BJ306" s="3" t="s">
        <v>10</v>
      </c>
      <c r="BK306" s="81">
        <f t="shared" si="90"/>
        <v>0</v>
      </c>
      <c r="BL306" s="3" t="s">
        <v>264</v>
      </c>
      <c r="BM306" s="152" t="s">
        <v>586</v>
      </c>
    </row>
    <row r="307" spans="1:65" ht="14.25" customHeight="1">
      <c r="A307" s="153"/>
      <c r="B307" s="154"/>
      <c r="C307" s="153"/>
      <c r="D307" s="155" t="s">
        <v>181</v>
      </c>
      <c r="E307" s="156" t="s">
        <v>1</v>
      </c>
      <c r="F307" s="157" t="s">
        <v>516</v>
      </c>
      <c r="G307" s="153"/>
      <c r="H307" s="158">
        <v>4</v>
      </c>
      <c r="I307" s="153"/>
      <c r="J307" s="153"/>
      <c r="K307" s="153"/>
      <c r="L307" s="154"/>
      <c r="M307" s="159"/>
      <c r="N307" s="153"/>
      <c r="O307" s="153"/>
      <c r="P307" s="153"/>
      <c r="Q307" s="153"/>
      <c r="R307" s="153"/>
      <c r="S307" s="153"/>
      <c r="T307" s="160"/>
      <c r="U307" s="153"/>
      <c r="V307" s="153"/>
      <c r="W307" s="153"/>
      <c r="X307" s="153"/>
      <c r="Y307" s="153"/>
      <c r="Z307" s="153"/>
      <c r="AA307" s="153"/>
      <c r="AB307" s="153"/>
      <c r="AC307" s="153"/>
      <c r="AD307" s="153"/>
      <c r="AE307" s="153"/>
      <c r="AF307" s="153"/>
      <c r="AG307" s="153"/>
      <c r="AH307" s="153"/>
      <c r="AI307" s="153"/>
      <c r="AJ307" s="153"/>
      <c r="AK307" s="153"/>
      <c r="AL307" s="153"/>
      <c r="AM307" s="153"/>
      <c r="AN307" s="153"/>
      <c r="AO307" s="153"/>
      <c r="AP307" s="153"/>
      <c r="AQ307" s="153"/>
      <c r="AR307" s="153"/>
      <c r="AS307" s="153"/>
      <c r="AT307" s="156" t="s">
        <v>181</v>
      </c>
      <c r="AU307" s="156" t="s">
        <v>10</v>
      </c>
      <c r="AV307" s="153" t="s">
        <v>10</v>
      </c>
      <c r="AW307" s="153" t="s">
        <v>64</v>
      </c>
      <c r="AX307" s="153" t="s">
        <v>153</v>
      </c>
      <c r="AY307" s="156" t="s">
        <v>172</v>
      </c>
      <c r="AZ307" s="153"/>
      <c r="BA307" s="153"/>
      <c r="BB307" s="153"/>
      <c r="BC307" s="153"/>
      <c r="BD307" s="153"/>
      <c r="BE307" s="153"/>
      <c r="BF307" s="153"/>
      <c r="BG307" s="153"/>
      <c r="BH307" s="153"/>
      <c r="BI307" s="153"/>
      <c r="BJ307" s="153"/>
      <c r="BK307" s="153"/>
      <c r="BL307" s="153"/>
      <c r="BM307" s="153"/>
    </row>
    <row r="308" spans="1:65" ht="24" customHeight="1">
      <c r="A308" s="16"/>
      <c r="B308" s="17"/>
      <c r="C308" s="141" t="s">
        <v>587</v>
      </c>
      <c r="D308" s="141" t="s">
        <v>175</v>
      </c>
      <c r="E308" s="142" t="s">
        <v>588</v>
      </c>
      <c r="F308" s="143" t="s">
        <v>589</v>
      </c>
      <c r="G308" s="144" t="s">
        <v>552</v>
      </c>
      <c r="H308" s="145">
        <v>5</v>
      </c>
      <c r="I308" s="146"/>
      <c r="J308" s="147">
        <f>ROUND(I308*H308,2)</f>
        <v>0</v>
      </c>
      <c r="K308" s="148"/>
      <c r="L308" s="17"/>
      <c r="M308" s="149" t="s">
        <v>1</v>
      </c>
      <c r="N308" s="75" t="s">
        <v>75</v>
      </c>
      <c r="O308" s="16"/>
      <c r="P308" s="150">
        <f>O308*H308</f>
        <v>0</v>
      </c>
      <c r="Q308" s="150">
        <v>5.6999999999999998E-4</v>
      </c>
      <c r="R308" s="150">
        <f>Q308*H308</f>
        <v>2.8500000000000001E-3</v>
      </c>
      <c r="S308" s="150">
        <v>0</v>
      </c>
      <c r="T308" s="151">
        <f>S308*H308</f>
        <v>0</v>
      </c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52" t="s">
        <v>264</v>
      </c>
      <c r="AS308" s="16"/>
      <c r="AT308" s="152" t="s">
        <v>175</v>
      </c>
      <c r="AU308" s="152" t="s">
        <v>10</v>
      </c>
      <c r="AV308" s="16"/>
      <c r="AW308" s="16"/>
      <c r="AX308" s="16"/>
      <c r="AY308" s="3" t="s">
        <v>172</v>
      </c>
      <c r="AZ308" s="16"/>
      <c r="BA308" s="16"/>
      <c r="BB308" s="16"/>
      <c r="BC308" s="16"/>
      <c r="BD308" s="16"/>
      <c r="BE308" s="81">
        <f>IF(N308="základná",J308,0)</f>
        <v>0</v>
      </c>
      <c r="BF308" s="81">
        <f>IF(N308="znížená",J308,0)</f>
        <v>0</v>
      </c>
      <c r="BG308" s="81">
        <f>IF(N308="zákl. prenesená",J308,0)</f>
        <v>0</v>
      </c>
      <c r="BH308" s="81">
        <f>IF(N308="zníž. prenesená",J308,0)</f>
        <v>0</v>
      </c>
      <c r="BI308" s="81">
        <f>IF(N308="nulová",J308,0)</f>
        <v>0</v>
      </c>
      <c r="BJ308" s="3" t="s">
        <v>10</v>
      </c>
      <c r="BK308" s="81">
        <f>ROUND(I308*H308,2)</f>
        <v>0</v>
      </c>
      <c r="BL308" s="3" t="s">
        <v>264</v>
      </c>
      <c r="BM308" s="152" t="s">
        <v>590</v>
      </c>
    </row>
    <row r="309" spans="1:65" ht="14.25" customHeight="1">
      <c r="A309" s="153"/>
      <c r="B309" s="154"/>
      <c r="C309" s="153"/>
      <c r="D309" s="155" t="s">
        <v>181</v>
      </c>
      <c r="E309" s="156" t="s">
        <v>1</v>
      </c>
      <c r="F309" s="157" t="s">
        <v>591</v>
      </c>
      <c r="G309" s="153"/>
      <c r="H309" s="158">
        <v>4</v>
      </c>
      <c r="I309" s="153"/>
      <c r="J309" s="153"/>
      <c r="K309" s="153"/>
      <c r="L309" s="154"/>
      <c r="M309" s="159"/>
      <c r="N309" s="153"/>
      <c r="O309" s="153"/>
      <c r="P309" s="153"/>
      <c r="Q309" s="153"/>
      <c r="R309" s="153"/>
      <c r="S309" s="153"/>
      <c r="T309" s="160"/>
      <c r="U309" s="153"/>
      <c r="V309" s="153"/>
      <c r="W309" s="153"/>
      <c r="X309" s="153"/>
      <c r="Y309" s="153"/>
      <c r="Z309" s="153"/>
      <c r="AA309" s="153"/>
      <c r="AB309" s="153"/>
      <c r="AC309" s="153"/>
      <c r="AD309" s="153"/>
      <c r="AE309" s="153"/>
      <c r="AF309" s="153"/>
      <c r="AG309" s="153"/>
      <c r="AH309" s="153"/>
      <c r="AI309" s="153"/>
      <c r="AJ309" s="153"/>
      <c r="AK309" s="153"/>
      <c r="AL309" s="153"/>
      <c r="AM309" s="153"/>
      <c r="AN309" s="153"/>
      <c r="AO309" s="153"/>
      <c r="AP309" s="153"/>
      <c r="AQ309" s="153"/>
      <c r="AR309" s="153"/>
      <c r="AS309" s="153"/>
      <c r="AT309" s="156" t="s">
        <v>181</v>
      </c>
      <c r="AU309" s="156" t="s">
        <v>10</v>
      </c>
      <c r="AV309" s="153" t="s">
        <v>10</v>
      </c>
      <c r="AW309" s="153" t="s">
        <v>64</v>
      </c>
      <c r="AX309" s="153" t="s">
        <v>15</v>
      </c>
      <c r="AY309" s="156" t="s">
        <v>172</v>
      </c>
      <c r="AZ309" s="153"/>
      <c r="BA309" s="153"/>
      <c r="BB309" s="153"/>
      <c r="BC309" s="153"/>
      <c r="BD309" s="153"/>
      <c r="BE309" s="153"/>
      <c r="BF309" s="153"/>
      <c r="BG309" s="153"/>
      <c r="BH309" s="153"/>
      <c r="BI309" s="153"/>
      <c r="BJ309" s="153"/>
      <c r="BK309" s="153"/>
      <c r="BL309" s="153"/>
      <c r="BM309" s="153"/>
    </row>
    <row r="310" spans="1:65" ht="14.25" customHeight="1">
      <c r="A310" s="153"/>
      <c r="B310" s="154"/>
      <c r="C310" s="153"/>
      <c r="D310" s="155" t="s">
        <v>181</v>
      </c>
      <c r="E310" s="156" t="s">
        <v>1</v>
      </c>
      <c r="F310" s="157" t="s">
        <v>592</v>
      </c>
      <c r="G310" s="153"/>
      <c r="H310" s="158">
        <v>1</v>
      </c>
      <c r="I310" s="153"/>
      <c r="J310" s="153"/>
      <c r="K310" s="153"/>
      <c r="L310" s="154"/>
      <c r="M310" s="159"/>
      <c r="N310" s="153"/>
      <c r="O310" s="153"/>
      <c r="P310" s="153"/>
      <c r="Q310" s="153"/>
      <c r="R310" s="153"/>
      <c r="S310" s="153"/>
      <c r="T310" s="160"/>
      <c r="U310" s="153"/>
      <c r="V310" s="153"/>
      <c r="W310" s="153"/>
      <c r="X310" s="153"/>
      <c r="Y310" s="153"/>
      <c r="Z310" s="153"/>
      <c r="AA310" s="153"/>
      <c r="AB310" s="153"/>
      <c r="AC310" s="153"/>
      <c r="AD310" s="153"/>
      <c r="AE310" s="153"/>
      <c r="AF310" s="153"/>
      <c r="AG310" s="153"/>
      <c r="AH310" s="153"/>
      <c r="AI310" s="153"/>
      <c r="AJ310" s="153"/>
      <c r="AK310" s="153"/>
      <c r="AL310" s="153"/>
      <c r="AM310" s="153"/>
      <c r="AN310" s="153"/>
      <c r="AO310" s="153"/>
      <c r="AP310" s="153"/>
      <c r="AQ310" s="153"/>
      <c r="AR310" s="153"/>
      <c r="AS310" s="153"/>
      <c r="AT310" s="156" t="s">
        <v>181</v>
      </c>
      <c r="AU310" s="156" t="s">
        <v>10</v>
      </c>
      <c r="AV310" s="153" t="s">
        <v>10</v>
      </c>
      <c r="AW310" s="153" t="s">
        <v>64</v>
      </c>
      <c r="AX310" s="153" t="s">
        <v>15</v>
      </c>
      <c r="AY310" s="156" t="s">
        <v>172</v>
      </c>
      <c r="AZ310" s="153"/>
      <c r="BA310" s="153"/>
      <c r="BB310" s="153"/>
      <c r="BC310" s="153"/>
      <c r="BD310" s="153"/>
      <c r="BE310" s="153"/>
      <c r="BF310" s="153"/>
      <c r="BG310" s="153"/>
      <c r="BH310" s="153"/>
      <c r="BI310" s="153"/>
      <c r="BJ310" s="153"/>
      <c r="BK310" s="153"/>
      <c r="BL310" s="153"/>
      <c r="BM310" s="153"/>
    </row>
    <row r="311" spans="1:65" ht="14.25" customHeight="1">
      <c r="A311" s="161"/>
      <c r="B311" s="162"/>
      <c r="C311" s="161"/>
      <c r="D311" s="155" t="s">
        <v>181</v>
      </c>
      <c r="E311" s="163" t="s">
        <v>1</v>
      </c>
      <c r="F311" s="164" t="s">
        <v>196</v>
      </c>
      <c r="G311" s="161"/>
      <c r="H311" s="165">
        <v>5</v>
      </c>
      <c r="I311" s="161"/>
      <c r="J311" s="161"/>
      <c r="K311" s="161"/>
      <c r="L311" s="162"/>
      <c r="M311" s="166"/>
      <c r="N311" s="161"/>
      <c r="O311" s="161"/>
      <c r="P311" s="161"/>
      <c r="Q311" s="161"/>
      <c r="R311" s="161"/>
      <c r="S311" s="161"/>
      <c r="T311" s="167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163" t="s">
        <v>181</v>
      </c>
      <c r="AU311" s="163" t="s">
        <v>10</v>
      </c>
      <c r="AV311" s="161" t="s">
        <v>179</v>
      </c>
      <c r="AW311" s="161" t="s">
        <v>64</v>
      </c>
      <c r="AX311" s="161" t="s">
        <v>153</v>
      </c>
      <c r="AY311" s="163" t="s">
        <v>172</v>
      </c>
      <c r="AZ311" s="161"/>
      <c r="BA311" s="161"/>
      <c r="BB311" s="161"/>
      <c r="BC311" s="161"/>
      <c r="BD311" s="161"/>
      <c r="BE311" s="161"/>
      <c r="BF311" s="161"/>
      <c r="BG311" s="161"/>
      <c r="BH311" s="161"/>
      <c r="BI311" s="161"/>
      <c r="BJ311" s="161"/>
      <c r="BK311" s="161"/>
      <c r="BL311" s="161"/>
      <c r="BM311" s="161"/>
    </row>
    <row r="312" spans="1:65" ht="16.5" customHeight="1">
      <c r="A312" s="16"/>
      <c r="B312" s="17"/>
      <c r="C312" s="168" t="s">
        <v>593</v>
      </c>
      <c r="D312" s="168" t="s">
        <v>271</v>
      </c>
      <c r="E312" s="169" t="s">
        <v>594</v>
      </c>
      <c r="F312" s="170" t="s">
        <v>595</v>
      </c>
      <c r="G312" s="171" t="s">
        <v>193</v>
      </c>
      <c r="H312" s="172">
        <v>5</v>
      </c>
      <c r="I312" s="173"/>
      <c r="J312" s="174">
        <f t="shared" ref="J312:J313" si="91">ROUND(I312*H312,2)</f>
        <v>0</v>
      </c>
      <c r="K312" s="175"/>
      <c r="L312" s="176"/>
      <c r="M312" s="177" t="s">
        <v>1</v>
      </c>
      <c r="N312" s="178" t="s">
        <v>75</v>
      </c>
      <c r="O312" s="16"/>
      <c r="P312" s="150">
        <f t="shared" ref="P312:P313" si="92">O312*H312</f>
        <v>0</v>
      </c>
      <c r="Q312" s="150">
        <v>1.2999999999999999E-2</v>
      </c>
      <c r="R312" s="150">
        <f t="shared" ref="R312:R313" si="93">Q312*H312</f>
        <v>6.5000000000000002E-2</v>
      </c>
      <c r="S312" s="150">
        <v>0</v>
      </c>
      <c r="T312" s="151">
        <f t="shared" ref="T312:T313" si="94">S312*H312</f>
        <v>0</v>
      </c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52" t="s">
        <v>277</v>
      </c>
      <c r="AS312" s="16"/>
      <c r="AT312" s="152" t="s">
        <v>271</v>
      </c>
      <c r="AU312" s="152" t="s">
        <v>10</v>
      </c>
      <c r="AV312" s="16"/>
      <c r="AW312" s="16"/>
      <c r="AX312" s="16"/>
      <c r="AY312" s="3" t="s">
        <v>172</v>
      </c>
      <c r="AZ312" s="16"/>
      <c r="BA312" s="16"/>
      <c r="BB312" s="16"/>
      <c r="BC312" s="16"/>
      <c r="BD312" s="16"/>
      <c r="BE312" s="81">
        <f t="shared" ref="BE312:BE313" si="95">IF(N312="základná",J312,0)</f>
        <v>0</v>
      </c>
      <c r="BF312" s="81">
        <f t="shared" ref="BF312:BF313" si="96">IF(N312="znížená",J312,0)</f>
        <v>0</v>
      </c>
      <c r="BG312" s="81">
        <f t="shared" ref="BG312:BG313" si="97">IF(N312="zákl. prenesená",J312,0)</f>
        <v>0</v>
      </c>
      <c r="BH312" s="81">
        <f t="shared" ref="BH312:BH313" si="98">IF(N312="zníž. prenesená",J312,0)</f>
        <v>0</v>
      </c>
      <c r="BI312" s="81">
        <f t="shared" ref="BI312:BI313" si="99">IF(N312="nulová",J312,0)</f>
        <v>0</v>
      </c>
      <c r="BJ312" s="3" t="s">
        <v>10</v>
      </c>
      <c r="BK312" s="81">
        <f t="shared" ref="BK312:BK313" si="100">ROUND(I312*H312,2)</f>
        <v>0</v>
      </c>
      <c r="BL312" s="3" t="s">
        <v>264</v>
      </c>
      <c r="BM312" s="152" t="s">
        <v>596</v>
      </c>
    </row>
    <row r="313" spans="1:65" ht="24" customHeight="1">
      <c r="A313" s="16"/>
      <c r="B313" s="17"/>
      <c r="C313" s="141" t="s">
        <v>597</v>
      </c>
      <c r="D313" s="141" t="s">
        <v>175</v>
      </c>
      <c r="E313" s="142" t="s">
        <v>598</v>
      </c>
      <c r="F313" s="143" t="s">
        <v>599</v>
      </c>
      <c r="G313" s="144" t="s">
        <v>552</v>
      </c>
      <c r="H313" s="145">
        <v>6</v>
      </c>
      <c r="I313" s="146"/>
      <c r="J313" s="147">
        <f t="shared" si="91"/>
        <v>0</v>
      </c>
      <c r="K313" s="148"/>
      <c r="L313" s="17"/>
      <c r="M313" s="149" t="s">
        <v>1</v>
      </c>
      <c r="N313" s="75" t="s">
        <v>75</v>
      </c>
      <c r="O313" s="16"/>
      <c r="P313" s="150">
        <f t="shared" si="92"/>
        <v>0</v>
      </c>
      <c r="Q313" s="150">
        <v>0</v>
      </c>
      <c r="R313" s="150">
        <f t="shared" si="93"/>
        <v>0</v>
      </c>
      <c r="S313" s="150">
        <v>0</v>
      </c>
      <c r="T313" s="151">
        <f t="shared" si="94"/>
        <v>0</v>
      </c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52" t="s">
        <v>264</v>
      </c>
      <c r="AS313" s="16"/>
      <c r="AT313" s="152" t="s">
        <v>175</v>
      </c>
      <c r="AU313" s="152" t="s">
        <v>10</v>
      </c>
      <c r="AV313" s="16"/>
      <c r="AW313" s="16"/>
      <c r="AX313" s="16"/>
      <c r="AY313" s="3" t="s">
        <v>172</v>
      </c>
      <c r="AZ313" s="16"/>
      <c r="BA313" s="16"/>
      <c r="BB313" s="16"/>
      <c r="BC313" s="16"/>
      <c r="BD313" s="16"/>
      <c r="BE313" s="81">
        <f t="shared" si="95"/>
        <v>0</v>
      </c>
      <c r="BF313" s="81">
        <f t="shared" si="96"/>
        <v>0</v>
      </c>
      <c r="BG313" s="81">
        <f t="shared" si="97"/>
        <v>0</v>
      </c>
      <c r="BH313" s="81">
        <f t="shared" si="98"/>
        <v>0</v>
      </c>
      <c r="BI313" s="81">
        <f t="shared" si="99"/>
        <v>0</v>
      </c>
      <c r="BJ313" s="3" t="s">
        <v>10</v>
      </c>
      <c r="BK313" s="81">
        <f t="shared" si="100"/>
        <v>0</v>
      </c>
      <c r="BL313" s="3" t="s">
        <v>264</v>
      </c>
      <c r="BM313" s="152" t="s">
        <v>600</v>
      </c>
    </row>
    <row r="314" spans="1:65" ht="14.25" customHeight="1">
      <c r="A314" s="153"/>
      <c r="B314" s="154"/>
      <c r="C314" s="153"/>
      <c r="D314" s="155" t="s">
        <v>181</v>
      </c>
      <c r="E314" s="156" t="s">
        <v>1</v>
      </c>
      <c r="F314" s="157" t="s">
        <v>601</v>
      </c>
      <c r="G314" s="153"/>
      <c r="H314" s="158">
        <v>6</v>
      </c>
      <c r="I314" s="153"/>
      <c r="J314" s="153"/>
      <c r="K314" s="153"/>
      <c r="L314" s="154"/>
      <c r="M314" s="159"/>
      <c r="N314" s="153"/>
      <c r="O314" s="153"/>
      <c r="P314" s="153"/>
      <c r="Q314" s="153"/>
      <c r="R314" s="153"/>
      <c r="S314" s="153"/>
      <c r="T314" s="160"/>
      <c r="U314" s="153"/>
      <c r="V314" s="153"/>
      <c r="W314" s="153"/>
      <c r="X314" s="153"/>
      <c r="Y314" s="153"/>
      <c r="Z314" s="153"/>
      <c r="AA314" s="153"/>
      <c r="AB314" s="153"/>
      <c r="AC314" s="153"/>
      <c r="AD314" s="153"/>
      <c r="AE314" s="153"/>
      <c r="AF314" s="153"/>
      <c r="AG314" s="153"/>
      <c r="AH314" s="153"/>
      <c r="AI314" s="153"/>
      <c r="AJ314" s="153"/>
      <c r="AK314" s="153"/>
      <c r="AL314" s="153"/>
      <c r="AM314" s="153"/>
      <c r="AN314" s="153"/>
      <c r="AO314" s="153"/>
      <c r="AP314" s="153"/>
      <c r="AQ314" s="153"/>
      <c r="AR314" s="153"/>
      <c r="AS314" s="153"/>
      <c r="AT314" s="156" t="s">
        <v>181</v>
      </c>
      <c r="AU314" s="156" t="s">
        <v>10</v>
      </c>
      <c r="AV314" s="153" t="s">
        <v>10</v>
      </c>
      <c r="AW314" s="153" t="s">
        <v>64</v>
      </c>
      <c r="AX314" s="153" t="s">
        <v>153</v>
      </c>
      <c r="AY314" s="156" t="s">
        <v>172</v>
      </c>
      <c r="AZ314" s="153"/>
      <c r="BA314" s="153"/>
      <c r="BB314" s="153"/>
      <c r="BC314" s="153"/>
      <c r="BD314" s="153"/>
      <c r="BE314" s="153"/>
      <c r="BF314" s="153"/>
      <c r="BG314" s="153"/>
      <c r="BH314" s="153"/>
      <c r="BI314" s="153"/>
      <c r="BJ314" s="153"/>
      <c r="BK314" s="153"/>
      <c r="BL314" s="153"/>
      <c r="BM314" s="153"/>
    </row>
    <row r="315" spans="1:65" ht="24" customHeight="1">
      <c r="A315" s="16"/>
      <c r="B315" s="17"/>
      <c r="C315" s="168" t="s">
        <v>602</v>
      </c>
      <c r="D315" s="168" t="s">
        <v>271</v>
      </c>
      <c r="E315" s="169" t="s">
        <v>603</v>
      </c>
      <c r="F315" s="170" t="s">
        <v>604</v>
      </c>
      <c r="G315" s="171" t="s">
        <v>193</v>
      </c>
      <c r="H315" s="172">
        <v>6</v>
      </c>
      <c r="I315" s="173"/>
      <c r="J315" s="174">
        <f t="shared" ref="J315:J317" si="101">ROUND(I315*H315,2)</f>
        <v>0</v>
      </c>
      <c r="K315" s="175"/>
      <c r="L315" s="176"/>
      <c r="M315" s="177" t="s">
        <v>1</v>
      </c>
      <c r="N315" s="178" t="s">
        <v>75</v>
      </c>
      <c r="O315" s="16"/>
      <c r="P315" s="150">
        <f t="shared" ref="P315:P317" si="102">O315*H315</f>
        <v>0</v>
      </c>
      <c r="Q315" s="150">
        <v>1.8E-3</v>
      </c>
      <c r="R315" s="150">
        <f t="shared" ref="R315:R317" si="103">Q315*H315</f>
        <v>1.0800000000000001E-2</v>
      </c>
      <c r="S315" s="150">
        <v>0</v>
      </c>
      <c r="T315" s="151">
        <f t="shared" ref="T315:T317" si="104">S315*H315</f>
        <v>0</v>
      </c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52" t="s">
        <v>277</v>
      </c>
      <c r="AS315" s="16"/>
      <c r="AT315" s="152" t="s">
        <v>271</v>
      </c>
      <c r="AU315" s="152" t="s">
        <v>10</v>
      </c>
      <c r="AV315" s="16"/>
      <c r="AW315" s="16"/>
      <c r="AX315" s="16"/>
      <c r="AY315" s="3" t="s">
        <v>172</v>
      </c>
      <c r="AZ315" s="16"/>
      <c r="BA315" s="16"/>
      <c r="BB315" s="16"/>
      <c r="BC315" s="16"/>
      <c r="BD315" s="16"/>
      <c r="BE315" s="81">
        <f t="shared" ref="BE315:BE317" si="105">IF(N315="základná",J315,0)</f>
        <v>0</v>
      </c>
      <c r="BF315" s="81">
        <f t="shared" ref="BF315:BF317" si="106">IF(N315="znížená",J315,0)</f>
        <v>0</v>
      </c>
      <c r="BG315" s="81">
        <f t="shared" ref="BG315:BG317" si="107">IF(N315="zákl. prenesená",J315,0)</f>
        <v>0</v>
      </c>
      <c r="BH315" s="81">
        <f t="shared" ref="BH315:BH317" si="108">IF(N315="zníž. prenesená",J315,0)</f>
        <v>0</v>
      </c>
      <c r="BI315" s="81">
        <f t="shared" ref="BI315:BI317" si="109">IF(N315="nulová",J315,0)</f>
        <v>0</v>
      </c>
      <c r="BJ315" s="3" t="s">
        <v>10</v>
      </c>
      <c r="BK315" s="81">
        <f t="shared" ref="BK315:BK317" si="110">ROUND(I315*H315,2)</f>
        <v>0</v>
      </c>
      <c r="BL315" s="3" t="s">
        <v>264</v>
      </c>
      <c r="BM315" s="152" t="s">
        <v>605</v>
      </c>
    </row>
    <row r="316" spans="1:65" ht="24" customHeight="1">
      <c r="A316" s="16"/>
      <c r="B316" s="17"/>
      <c r="C316" s="141" t="s">
        <v>606</v>
      </c>
      <c r="D316" s="141" t="s">
        <v>175</v>
      </c>
      <c r="E316" s="142" t="s">
        <v>607</v>
      </c>
      <c r="F316" s="143" t="s">
        <v>608</v>
      </c>
      <c r="G316" s="144" t="s">
        <v>210</v>
      </c>
      <c r="H316" s="145">
        <v>0.30199999999999999</v>
      </c>
      <c r="I316" s="146"/>
      <c r="J316" s="147">
        <f t="shared" si="101"/>
        <v>0</v>
      </c>
      <c r="K316" s="148"/>
      <c r="L316" s="17"/>
      <c r="M316" s="149" t="s">
        <v>1</v>
      </c>
      <c r="N316" s="75" t="s">
        <v>75</v>
      </c>
      <c r="O316" s="16"/>
      <c r="P316" s="150">
        <f t="shared" si="102"/>
        <v>0</v>
      </c>
      <c r="Q316" s="150">
        <v>0</v>
      </c>
      <c r="R316" s="150">
        <f t="shared" si="103"/>
        <v>0</v>
      </c>
      <c r="S316" s="150">
        <v>0</v>
      </c>
      <c r="T316" s="151">
        <f t="shared" si="104"/>
        <v>0</v>
      </c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52" t="s">
        <v>264</v>
      </c>
      <c r="AS316" s="16"/>
      <c r="AT316" s="152" t="s">
        <v>175</v>
      </c>
      <c r="AU316" s="152" t="s">
        <v>10</v>
      </c>
      <c r="AV316" s="16"/>
      <c r="AW316" s="16"/>
      <c r="AX316" s="16"/>
      <c r="AY316" s="3" t="s">
        <v>172</v>
      </c>
      <c r="AZ316" s="16"/>
      <c r="BA316" s="16"/>
      <c r="BB316" s="16"/>
      <c r="BC316" s="16"/>
      <c r="BD316" s="16"/>
      <c r="BE316" s="81">
        <f t="shared" si="105"/>
        <v>0</v>
      </c>
      <c r="BF316" s="81">
        <f t="shared" si="106"/>
        <v>0</v>
      </c>
      <c r="BG316" s="81">
        <f t="shared" si="107"/>
        <v>0</v>
      </c>
      <c r="BH316" s="81">
        <f t="shared" si="108"/>
        <v>0</v>
      </c>
      <c r="BI316" s="81">
        <f t="shared" si="109"/>
        <v>0</v>
      </c>
      <c r="BJ316" s="3" t="s">
        <v>10</v>
      </c>
      <c r="BK316" s="81">
        <f t="shared" si="110"/>
        <v>0</v>
      </c>
      <c r="BL316" s="3" t="s">
        <v>264</v>
      </c>
      <c r="BM316" s="152" t="s">
        <v>609</v>
      </c>
    </row>
    <row r="317" spans="1:65" ht="16.5" customHeight="1">
      <c r="A317" s="16"/>
      <c r="B317" s="17"/>
      <c r="C317" s="141" t="s">
        <v>610</v>
      </c>
      <c r="D317" s="141" t="s">
        <v>175</v>
      </c>
      <c r="E317" s="142" t="s">
        <v>611</v>
      </c>
      <c r="F317" s="143" t="s">
        <v>612</v>
      </c>
      <c r="G317" s="144" t="s">
        <v>552</v>
      </c>
      <c r="H317" s="145">
        <v>6</v>
      </c>
      <c r="I317" s="146"/>
      <c r="J317" s="147">
        <f t="shared" si="101"/>
        <v>0</v>
      </c>
      <c r="K317" s="148"/>
      <c r="L317" s="17"/>
      <c r="M317" s="149" t="s">
        <v>1</v>
      </c>
      <c r="N317" s="75" t="s">
        <v>75</v>
      </c>
      <c r="O317" s="16"/>
      <c r="P317" s="150">
        <f t="shared" si="102"/>
        <v>0</v>
      </c>
      <c r="Q317" s="150">
        <v>2.7999999999999998E-4</v>
      </c>
      <c r="R317" s="150">
        <f t="shared" si="103"/>
        <v>1.6799999999999999E-3</v>
      </c>
      <c r="S317" s="150">
        <v>0</v>
      </c>
      <c r="T317" s="151">
        <f t="shared" si="104"/>
        <v>0</v>
      </c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52" t="s">
        <v>264</v>
      </c>
      <c r="AS317" s="16"/>
      <c r="AT317" s="152" t="s">
        <v>175</v>
      </c>
      <c r="AU317" s="152" t="s">
        <v>10</v>
      </c>
      <c r="AV317" s="16"/>
      <c r="AW317" s="16"/>
      <c r="AX317" s="16"/>
      <c r="AY317" s="3" t="s">
        <v>172</v>
      </c>
      <c r="AZ317" s="16"/>
      <c r="BA317" s="16"/>
      <c r="BB317" s="16"/>
      <c r="BC317" s="16"/>
      <c r="BD317" s="16"/>
      <c r="BE317" s="81">
        <f t="shared" si="105"/>
        <v>0</v>
      </c>
      <c r="BF317" s="81">
        <f t="shared" si="106"/>
        <v>0</v>
      </c>
      <c r="BG317" s="81">
        <f t="shared" si="107"/>
        <v>0</v>
      </c>
      <c r="BH317" s="81">
        <f t="shared" si="108"/>
        <v>0</v>
      </c>
      <c r="BI317" s="81">
        <f t="shared" si="109"/>
        <v>0</v>
      </c>
      <c r="BJ317" s="3" t="s">
        <v>10</v>
      </c>
      <c r="BK317" s="81">
        <f t="shared" si="110"/>
        <v>0</v>
      </c>
      <c r="BL317" s="3" t="s">
        <v>264</v>
      </c>
      <c r="BM317" s="152" t="s">
        <v>613</v>
      </c>
    </row>
    <row r="318" spans="1:65" ht="14.25" customHeight="1">
      <c r="A318" s="153"/>
      <c r="B318" s="154"/>
      <c r="C318" s="153"/>
      <c r="D318" s="155" t="s">
        <v>181</v>
      </c>
      <c r="E318" s="156" t="s">
        <v>1</v>
      </c>
      <c r="F318" s="157" t="s">
        <v>213</v>
      </c>
      <c r="G318" s="153"/>
      <c r="H318" s="158">
        <v>6</v>
      </c>
      <c r="I318" s="153"/>
      <c r="J318" s="153"/>
      <c r="K318" s="153"/>
      <c r="L318" s="154"/>
      <c r="M318" s="159"/>
      <c r="N318" s="153"/>
      <c r="O318" s="153"/>
      <c r="P318" s="153"/>
      <c r="Q318" s="153"/>
      <c r="R318" s="153"/>
      <c r="S318" s="153"/>
      <c r="T318" s="160"/>
      <c r="U318" s="153"/>
      <c r="V318" s="153"/>
      <c r="W318" s="153"/>
      <c r="X318" s="153"/>
      <c r="Y318" s="153"/>
      <c r="Z318" s="153"/>
      <c r="AA318" s="153"/>
      <c r="AB318" s="153"/>
      <c r="AC318" s="153"/>
      <c r="AD318" s="153"/>
      <c r="AE318" s="153"/>
      <c r="AF318" s="153"/>
      <c r="AG318" s="153"/>
      <c r="AH318" s="153"/>
      <c r="AI318" s="153"/>
      <c r="AJ318" s="153"/>
      <c r="AK318" s="153"/>
      <c r="AL318" s="153"/>
      <c r="AM318" s="153"/>
      <c r="AN318" s="153"/>
      <c r="AO318" s="153"/>
      <c r="AP318" s="153"/>
      <c r="AQ318" s="153"/>
      <c r="AR318" s="153"/>
      <c r="AS318" s="153"/>
      <c r="AT318" s="156" t="s">
        <v>181</v>
      </c>
      <c r="AU318" s="156" t="s">
        <v>10</v>
      </c>
      <c r="AV318" s="153" t="s">
        <v>10</v>
      </c>
      <c r="AW318" s="153" t="s">
        <v>64</v>
      </c>
      <c r="AX318" s="153" t="s">
        <v>153</v>
      </c>
      <c r="AY318" s="156" t="s">
        <v>172</v>
      </c>
      <c r="AZ318" s="153"/>
      <c r="BA318" s="153"/>
      <c r="BB318" s="153"/>
      <c r="BC318" s="153"/>
      <c r="BD318" s="153"/>
      <c r="BE318" s="153"/>
      <c r="BF318" s="153"/>
      <c r="BG318" s="153"/>
      <c r="BH318" s="153"/>
      <c r="BI318" s="153"/>
      <c r="BJ318" s="153"/>
      <c r="BK318" s="153"/>
      <c r="BL318" s="153"/>
      <c r="BM318" s="153"/>
    </row>
    <row r="319" spans="1:65" ht="16.5" customHeight="1">
      <c r="A319" s="16"/>
      <c r="B319" s="17"/>
      <c r="C319" s="168" t="s">
        <v>614</v>
      </c>
      <c r="D319" s="168" t="s">
        <v>271</v>
      </c>
      <c r="E319" s="169" t="s">
        <v>615</v>
      </c>
      <c r="F319" s="170" t="s">
        <v>616</v>
      </c>
      <c r="G319" s="171" t="s">
        <v>193</v>
      </c>
      <c r="H319" s="172">
        <v>6</v>
      </c>
      <c r="I319" s="173"/>
      <c r="J319" s="174">
        <f>ROUND(I319*H319,2)</f>
        <v>0</v>
      </c>
      <c r="K319" s="175"/>
      <c r="L319" s="176"/>
      <c r="M319" s="177" t="s">
        <v>1</v>
      </c>
      <c r="N319" s="178" t="s">
        <v>75</v>
      </c>
      <c r="O319" s="16"/>
      <c r="P319" s="150">
        <f>O319*H319</f>
        <v>0</v>
      </c>
      <c r="Q319" s="150">
        <v>2.7E-4</v>
      </c>
      <c r="R319" s="150">
        <f>Q319*H319</f>
        <v>1.6199999999999999E-3</v>
      </c>
      <c r="S319" s="150">
        <v>0</v>
      </c>
      <c r="T319" s="151">
        <f>S319*H319</f>
        <v>0</v>
      </c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52" t="s">
        <v>277</v>
      </c>
      <c r="AS319" s="16"/>
      <c r="AT319" s="152" t="s">
        <v>271</v>
      </c>
      <c r="AU319" s="152" t="s">
        <v>10</v>
      </c>
      <c r="AV319" s="16"/>
      <c r="AW319" s="16"/>
      <c r="AX319" s="16"/>
      <c r="AY319" s="3" t="s">
        <v>172</v>
      </c>
      <c r="AZ319" s="16"/>
      <c r="BA319" s="16"/>
      <c r="BB319" s="16"/>
      <c r="BC319" s="16"/>
      <c r="BD319" s="16"/>
      <c r="BE319" s="81">
        <f>IF(N319="základná",J319,0)</f>
        <v>0</v>
      </c>
      <c r="BF319" s="81">
        <f>IF(N319="znížená",J319,0)</f>
        <v>0</v>
      </c>
      <c r="BG319" s="81">
        <f>IF(N319="zákl. prenesená",J319,0)</f>
        <v>0</v>
      </c>
      <c r="BH319" s="81">
        <f>IF(N319="zníž. prenesená",J319,0)</f>
        <v>0</v>
      </c>
      <c r="BI319" s="81">
        <f>IF(N319="nulová",J319,0)</f>
        <v>0</v>
      </c>
      <c r="BJ319" s="3" t="s">
        <v>10</v>
      </c>
      <c r="BK319" s="81">
        <f>ROUND(I319*H319,2)</f>
        <v>0</v>
      </c>
      <c r="BL319" s="3" t="s">
        <v>264</v>
      </c>
      <c r="BM319" s="152" t="s">
        <v>617</v>
      </c>
    </row>
    <row r="320" spans="1:65" ht="14.25" customHeight="1">
      <c r="A320" s="153"/>
      <c r="B320" s="154"/>
      <c r="C320" s="153"/>
      <c r="D320" s="155" t="s">
        <v>181</v>
      </c>
      <c r="E320" s="156" t="s">
        <v>1</v>
      </c>
      <c r="F320" s="157" t="s">
        <v>173</v>
      </c>
      <c r="G320" s="153"/>
      <c r="H320" s="158">
        <v>6</v>
      </c>
      <c r="I320" s="153"/>
      <c r="J320" s="153"/>
      <c r="K320" s="153"/>
      <c r="L320" s="154"/>
      <c r="M320" s="159"/>
      <c r="N320" s="153"/>
      <c r="O320" s="153"/>
      <c r="P320" s="153"/>
      <c r="Q320" s="153"/>
      <c r="R320" s="153"/>
      <c r="S320" s="153"/>
      <c r="T320" s="160"/>
      <c r="U320" s="153"/>
      <c r="V320" s="153"/>
      <c r="W320" s="153"/>
      <c r="X320" s="153"/>
      <c r="Y320" s="153"/>
      <c r="Z320" s="153"/>
      <c r="AA320" s="153"/>
      <c r="AB320" s="153"/>
      <c r="AC320" s="153"/>
      <c r="AD320" s="153"/>
      <c r="AE320" s="153"/>
      <c r="AF320" s="153"/>
      <c r="AG320" s="153"/>
      <c r="AH320" s="153"/>
      <c r="AI320" s="153"/>
      <c r="AJ320" s="153"/>
      <c r="AK320" s="153"/>
      <c r="AL320" s="153"/>
      <c r="AM320" s="153"/>
      <c r="AN320" s="153"/>
      <c r="AO320" s="153"/>
      <c r="AP320" s="153"/>
      <c r="AQ320" s="153"/>
      <c r="AR320" s="153"/>
      <c r="AS320" s="153"/>
      <c r="AT320" s="156" t="s">
        <v>181</v>
      </c>
      <c r="AU320" s="156" t="s">
        <v>10</v>
      </c>
      <c r="AV320" s="153" t="s">
        <v>10</v>
      </c>
      <c r="AW320" s="153" t="s">
        <v>64</v>
      </c>
      <c r="AX320" s="153" t="s">
        <v>153</v>
      </c>
      <c r="AY320" s="156" t="s">
        <v>172</v>
      </c>
      <c r="AZ320" s="153"/>
      <c r="BA320" s="153"/>
      <c r="BB320" s="153"/>
      <c r="BC320" s="153"/>
      <c r="BD320" s="153"/>
      <c r="BE320" s="153"/>
      <c r="BF320" s="153"/>
      <c r="BG320" s="153"/>
      <c r="BH320" s="153"/>
      <c r="BI320" s="153"/>
      <c r="BJ320" s="153"/>
      <c r="BK320" s="153"/>
      <c r="BL320" s="153"/>
      <c r="BM320" s="153"/>
    </row>
    <row r="321" spans="1:65" ht="24" customHeight="1">
      <c r="A321" s="16"/>
      <c r="B321" s="17"/>
      <c r="C321" s="141" t="s">
        <v>618</v>
      </c>
      <c r="D321" s="141" t="s">
        <v>175</v>
      </c>
      <c r="E321" s="142" t="s">
        <v>619</v>
      </c>
      <c r="F321" s="143" t="s">
        <v>620</v>
      </c>
      <c r="G321" s="144" t="s">
        <v>552</v>
      </c>
      <c r="H321" s="145">
        <v>4</v>
      </c>
      <c r="I321" s="146"/>
      <c r="J321" s="147">
        <f>ROUND(I321*H321,2)</f>
        <v>0</v>
      </c>
      <c r="K321" s="148"/>
      <c r="L321" s="17"/>
      <c r="M321" s="149" t="s">
        <v>1</v>
      </c>
      <c r="N321" s="75" t="s">
        <v>75</v>
      </c>
      <c r="O321" s="16"/>
      <c r="P321" s="150">
        <f>O321*H321</f>
        <v>0</v>
      </c>
      <c r="Q321" s="150">
        <v>0</v>
      </c>
      <c r="R321" s="150">
        <f>Q321*H321</f>
        <v>0</v>
      </c>
      <c r="S321" s="150">
        <v>2.5999999999999999E-3</v>
      </c>
      <c r="T321" s="151">
        <f>S321*H321</f>
        <v>1.04E-2</v>
      </c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52" t="s">
        <v>264</v>
      </c>
      <c r="AS321" s="16"/>
      <c r="AT321" s="152" t="s">
        <v>175</v>
      </c>
      <c r="AU321" s="152" t="s">
        <v>10</v>
      </c>
      <c r="AV321" s="16"/>
      <c r="AW321" s="16"/>
      <c r="AX321" s="16"/>
      <c r="AY321" s="3" t="s">
        <v>172</v>
      </c>
      <c r="AZ321" s="16"/>
      <c r="BA321" s="16"/>
      <c r="BB321" s="16"/>
      <c r="BC321" s="16"/>
      <c r="BD321" s="16"/>
      <c r="BE321" s="81">
        <f>IF(N321="základná",J321,0)</f>
        <v>0</v>
      </c>
      <c r="BF321" s="81">
        <f>IF(N321="znížená",J321,0)</f>
        <v>0</v>
      </c>
      <c r="BG321" s="81">
        <f>IF(N321="zákl. prenesená",J321,0)</f>
        <v>0</v>
      </c>
      <c r="BH321" s="81">
        <f>IF(N321="zníž. prenesená",J321,0)</f>
        <v>0</v>
      </c>
      <c r="BI321" s="81">
        <f>IF(N321="nulová",J321,0)</f>
        <v>0</v>
      </c>
      <c r="BJ321" s="3" t="s">
        <v>10</v>
      </c>
      <c r="BK321" s="81">
        <f>ROUND(I321*H321,2)</f>
        <v>0</v>
      </c>
      <c r="BL321" s="3" t="s">
        <v>264</v>
      </c>
      <c r="BM321" s="152" t="s">
        <v>621</v>
      </c>
    </row>
    <row r="322" spans="1:65" ht="14.25" customHeight="1">
      <c r="A322" s="153"/>
      <c r="B322" s="154"/>
      <c r="C322" s="153"/>
      <c r="D322" s="155" t="s">
        <v>181</v>
      </c>
      <c r="E322" s="156" t="s">
        <v>1</v>
      </c>
      <c r="F322" s="157" t="s">
        <v>516</v>
      </c>
      <c r="G322" s="153"/>
      <c r="H322" s="158">
        <v>4</v>
      </c>
      <c r="I322" s="153"/>
      <c r="J322" s="153"/>
      <c r="K322" s="153"/>
      <c r="L322" s="154"/>
      <c r="M322" s="159"/>
      <c r="N322" s="153"/>
      <c r="O322" s="153"/>
      <c r="P322" s="153"/>
      <c r="Q322" s="153"/>
      <c r="R322" s="153"/>
      <c r="S322" s="153"/>
      <c r="T322" s="160"/>
      <c r="U322" s="153"/>
      <c r="V322" s="153"/>
      <c r="W322" s="153"/>
      <c r="X322" s="153"/>
      <c r="Y322" s="153"/>
      <c r="Z322" s="153"/>
      <c r="AA322" s="153"/>
      <c r="AB322" s="153"/>
      <c r="AC322" s="153"/>
      <c r="AD322" s="153"/>
      <c r="AE322" s="153"/>
      <c r="AF322" s="153"/>
      <c r="AG322" s="153"/>
      <c r="AH322" s="153"/>
      <c r="AI322" s="153"/>
      <c r="AJ322" s="153"/>
      <c r="AK322" s="153"/>
      <c r="AL322" s="153"/>
      <c r="AM322" s="153"/>
      <c r="AN322" s="153"/>
      <c r="AO322" s="153"/>
      <c r="AP322" s="153"/>
      <c r="AQ322" s="153"/>
      <c r="AR322" s="153"/>
      <c r="AS322" s="153"/>
      <c r="AT322" s="156" t="s">
        <v>181</v>
      </c>
      <c r="AU322" s="156" t="s">
        <v>10</v>
      </c>
      <c r="AV322" s="153" t="s">
        <v>10</v>
      </c>
      <c r="AW322" s="153" t="s">
        <v>64</v>
      </c>
      <c r="AX322" s="153" t="s">
        <v>153</v>
      </c>
      <c r="AY322" s="156" t="s">
        <v>172</v>
      </c>
      <c r="AZ322" s="153"/>
      <c r="BA322" s="153"/>
      <c r="BB322" s="153"/>
      <c r="BC322" s="153"/>
      <c r="BD322" s="153"/>
      <c r="BE322" s="153"/>
      <c r="BF322" s="153"/>
      <c r="BG322" s="153"/>
      <c r="BH322" s="153"/>
      <c r="BI322" s="153"/>
      <c r="BJ322" s="153"/>
      <c r="BK322" s="153"/>
      <c r="BL322" s="153"/>
      <c r="BM322" s="153"/>
    </row>
    <row r="323" spans="1:65" ht="24" customHeight="1">
      <c r="A323" s="16"/>
      <c r="B323" s="17"/>
      <c r="C323" s="141" t="s">
        <v>622</v>
      </c>
      <c r="D323" s="141" t="s">
        <v>175</v>
      </c>
      <c r="E323" s="142" t="s">
        <v>623</v>
      </c>
      <c r="F323" s="143" t="s">
        <v>624</v>
      </c>
      <c r="G323" s="144" t="s">
        <v>193</v>
      </c>
      <c r="H323" s="145">
        <v>5</v>
      </c>
      <c r="I323" s="146"/>
      <c r="J323" s="147">
        <f>ROUND(I323*H323,2)</f>
        <v>0</v>
      </c>
      <c r="K323" s="148"/>
      <c r="L323" s="17"/>
      <c r="M323" s="149" t="s">
        <v>1</v>
      </c>
      <c r="N323" s="75" t="s">
        <v>75</v>
      </c>
      <c r="O323" s="16"/>
      <c r="P323" s="150">
        <f>O323*H323</f>
        <v>0</v>
      </c>
      <c r="Q323" s="150">
        <v>0</v>
      </c>
      <c r="R323" s="150">
        <f>Q323*H323</f>
        <v>0</v>
      </c>
      <c r="S323" s="150">
        <v>0</v>
      </c>
      <c r="T323" s="151">
        <f>S323*H323</f>
        <v>0</v>
      </c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52" t="s">
        <v>264</v>
      </c>
      <c r="AS323" s="16"/>
      <c r="AT323" s="152" t="s">
        <v>175</v>
      </c>
      <c r="AU323" s="152" t="s">
        <v>10</v>
      </c>
      <c r="AV323" s="16"/>
      <c r="AW323" s="16"/>
      <c r="AX323" s="16"/>
      <c r="AY323" s="3" t="s">
        <v>172</v>
      </c>
      <c r="AZ323" s="16"/>
      <c r="BA323" s="16"/>
      <c r="BB323" s="16"/>
      <c r="BC323" s="16"/>
      <c r="BD323" s="16"/>
      <c r="BE323" s="81">
        <f>IF(N323="základná",J323,0)</f>
        <v>0</v>
      </c>
      <c r="BF323" s="81">
        <f>IF(N323="znížená",J323,0)</f>
        <v>0</v>
      </c>
      <c r="BG323" s="81">
        <f>IF(N323="zákl. prenesená",J323,0)</f>
        <v>0</v>
      </c>
      <c r="BH323" s="81">
        <f>IF(N323="zníž. prenesená",J323,0)</f>
        <v>0</v>
      </c>
      <c r="BI323" s="81">
        <f>IF(N323="nulová",J323,0)</f>
        <v>0</v>
      </c>
      <c r="BJ323" s="3" t="s">
        <v>10</v>
      </c>
      <c r="BK323" s="81">
        <f>ROUND(I323*H323,2)</f>
        <v>0</v>
      </c>
      <c r="BL323" s="3" t="s">
        <v>264</v>
      </c>
      <c r="BM323" s="152" t="s">
        <v>625</v>
      </c>
    </row>
    <row r="324" spans="1:65" ht="14.25" customHeight="1">
      <c r="A324" s="153"/>
      <c r="B324" s="154"/>
      <c r="C324" s="153"/>
      <c r="D324" s="155" t="s">
        <v>181</v>
      </c>
      <c r="E324" s="156" t="s">
        <v>1</v>
      </c>
      <c r="F324" s="157" t="s">
        <v>207</v>
      </c>
      <c r="G324" s="153"/>
      <c r="H324" s="158">
        <v>5</v>
      </c>
      <c r="I324" s="153"/>
      <c r="J324" s="153"/>
      <c r="K324" s="153"/>
      <c r="L324" s="154"/>
      <c r="M324" s="159"/>
      <c r="N324" s="153"/>
      <c r="O324" s="153"/>
      <c r="P324" s="153"/>
      <c r="Q324" s="153"/>
      <c r="R324" s="153"/>
      <c r="S324" s="153"/>
      <c r="T324" s="160"/>
      <c r="U324" s="153"/>
      <c r="V324" s="153"/>
      <c r="W324" s="153"/>
      <c r="X324" s="153"/>
      <c r="Y324" s="153"/>
      <c r="Z324" s="153"/>
      <c r="AA324" s="153"/>
      <c r="AB324" s="153"/>
      <c r="AC324" s="153"/>
      <c r="AD324" s="153"/>
      <c r="AE324" s="153"/>
      <c r="AF324" s="153"/>
      <c r="AG324" s="153"/>
      <c r="AH324" s="153"/>
      <c r="AI324" s="153"/>
      <c r="AJ324" s="153"/>
      <c r="AK324" s="153"/>
      <c r="AL324" s="153"/>
      <c r="AM324" s="153"/>
      <c r="AN324" s="153"/>
      <c r="AO324" s="153"/>
      <c r="AP324" s="153"/>
      <c r="AQ324" s="153"/>
      <c r="AR324" s="153"/>
      <c r="AS324" s="153"/>
      <c r="AT324" s="156" t="s">
        <v>181</v>
      </c>
      <c r="AU324" s="156" t="s">
        <v>10</v>
      </c>
      <c r="AV324" s="153" t="s">
        <v>10</v>
      </c>
      <c r="AW324" s="153" t="s">
        <v>64</v>
      </c>
      <c r="AX324" s="153" t="s">
        <v>153</v>
      </c>
      <c r="AY324" s="156" t="s">
        <v>172</v>
      </c>
      <c r="AZ324" s="153"/>
      <c r="BA324" s="153"/>
      <c r="BB324" s="153"/>
      <c r="BC324" s="153"/>
      <c r="BD324" s="153"/>
      <c r="BE324" s="153"/>
      <c r="BF324" s="153"/>
      <c r="BG324" s="153"/>
      <c r="BH324" s="153"/>
      <c r="BI324" s="153"/>
      <c r="BJ324" s="153"/>
      <c r="BK324" s="153"/>
      <c r="BL324" s="153"/>
      <c r="BM324" s="153"/>
    </row>
    <row r="325" spans="1:65" ht="16.5" customHeight="1">
      <c r="A325" s="16"/>
      <c r="B325" s="17"/>
      <c r="C325" s="168" t="s">
        <v>626</v>
      </c>
      <c r="D325" s="168" t="s">
        <v>271</v>
      </c>
      <c r="E325" s="169" t="s">
        <v>627</v>
      </c>
      <c r="F325" s="170" t="s">
        <v>628</v>
      </c>
      <c r="G325" s="171" t="s">
        <v>193</v>
      </c>
      <c r="H325" s="172">
        <v>5</v>
      </c>
      <c r="I325" s="173"/>
      <c r="J325" s="174">
        <f>ROUND(I325*H325,2)</f>
        <v>0</v>
      </c>
      <c r="K325" s="175"/>
      <c r="L325" s="176"/>
      <c r="M325" s="177" t="s">
        <v>1</v>
      </c>
      <c r="N325" s="178" t="s">
        <v>75</v>
      </c>
      <c r="O325" s="16"/>
      <c r="P325" s="150">
        <f>O325*H325</f>
        <v>0</v>
      </c>
      <c r="Q325" s="150">
        <v>1.32E-3</v>
      </c>
      <c r="R325" s="150">
        <f>Q325*H325</f>
        <v>6.6E-3</v>
      </c>
      <c r="S325" s="150">
        <v>0</v>
      </c>
      <c r="T325" s="151">
        <f>S325*H325</f>
        <v>0</v>
      </c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52" t="s">
        <v>277</v>
      </c>
      <c r="AS325" s="16"/>
      <c r="AT325" s="152" t="s">
        <v>271</v>
      </c>
      <c r="AU325" s="152" t="s">
        <v>10</v>
      </c>
      <c r="AV325" s="16"/>
      <c r="AW325" s="16"/>
      <c r="AX325" s="16"/>
      <c r="AY325" s="3" t="s">
        <v>172</v>
      </c>
      <c r="AZ325" s="16"/>
      <c r="BA325" s="16"/>
      <c r="BB325" s="16"/>
      <c r="BC325" s="16"/>
      <c r="BD325" s="16"/>
      <c r="BE325" s="81">
        <f>IF(N325="základná",J325,0)</f>
        <v>0</v>
      </c>
      <c r="BF325" s="81">
        <f>IF(N325="znížená",J325,0)</f>
        <v>0</v>
      </c>
      <c r="BG325" s="81">
        <f>IF(N325="zákl. prenesená",J325,0)</f>
        <v>0</v>
      </c>
      <c r="BH325" s="81">
        <f>IF(N325="zníž. prenesená",J325,0)</f>
        <v>0</v>
      </c>
      <c r="BI325" s="81">
        <f>IF(N325="nulová",J325,0)</f>
        <v>0</v>
      </c>
      <c r="BJ325" s="3" t="s">
        <v>10</v>
      </c>
      <c r="BK325" s="81">
        <f>ROUND(I325*H325,2)</f>
        <v>0</v>
      </c>
      <c r="BL325" s="3" t="s">
        <v>264</v>
      </c>
      <c r="BM325" s="152" t="s">
        <v>629</v>
      </c>
    </row>
    <row r="326" spans="1:65" ht="14.25" customHeight="1">
      <c r="A326" s="153"/>
      <c r="B326" s="154"/>
      <c r="C326" s="153"/>
      <c r="D326" s="155" t="s">
        <v>181</v>
      </c>
      <c r="E326" s="156" t="s">
        <v>1</v>
      </c>
      <c r="F326" s="157" t="s">
        <v>207</v>
      </c>
      <c r="G326" s="153"/>
      <c r="H326" s="158">
        <v>5</v>
      </c>
      <c r="I326" s="153"/>
      <c r="J326" s="153"/>
      <c r="K326" s="153"/>
      <c r="L326" s="154"/>
      <c r="M326" s="159"/>
      <c r="N326" s="153"/>
      <c r="O326" s="153"/>
      <c r="P326" s="153"/>
      <c r="Q326" s="153"/>
      <c r="R326" s="153"/>
      <c r="S326" s="153"/>
      <c r="T326" s="160"/>
      <c r="U326" s="153"/>
      <c r="V326" s="153"/>
      <c r="W326" s="153"/>
      <c r="X326" s="153"/>
      <c r="Y326" s="153"/>
      <c r="Z326" s="153"/>
      <c r="AA326" s="153"/>
      <c r="AB326" s="153"/>
      <c r="AC326" s="153"/>
      <c r="AD326" s="153"/>
      <c r="AE326" s="153"/>
      <c r="AF326" s="153"/>
      <c r="AG326" s="153"/>
      <c r="AH326" s="153"/>
      <c r="AI326" s="153"/>
      <c r="AJ326" s="153"/>
      <c r="AK326" s="153"/>
      <c r="AL326" s="153"/>
      <c r="AM326" s="153"/>
      <c r="AN326" s="153"/>
      <c r="AO326" s="153"/>
      <c r="AP326" s="153"/>
      <c r="AQ326" s="153"/>
      <c r="AR326" s="153"/>
      <c r="AS326" s="153"/>
      <c r="AT326" s="156" t="s">
        <v>181</v>
      </c>
      <c r="AU326" s="156" t="s">
        <v>10</v>
      </c>
      <c r="AV326" s="153" t="s">
        <v>10</v>
      </c>
      <c r="AW326" s="153" t="s">
        <v>64</v>
      </c>
      <c r="AX326" s="153" t="s">
        <v>153</v>
      </c>
      <c r="AY326" s="156" t="s">
        <v>172</v>
      </c>
      <c r="AZ326" s="153"/>
      <c r="BA326" s="153"/>
      <c r="BB326" s="153"/>
      <c r="BC326" s="153"/>
      <c r="BD326" s="153"/>
      <c r="BE326" s="153"/>
      <c r="BF326" s="153"/>
      <c r="BG326" s="153"/>
      <c r="BH326" s="153"/>
      <c r="BI326" s="153"/>
      <c r="BJ326" s="153"/>
      <c r="BK326" s="153"/>
      <c r="BL326" s="153"/>
      <c r="BM326" s="153"/>
    </row>
    <row r="327" spans="1:65" ht="16.5" customHeight="1">
      <c r="A327" s="16"/>
      <c r="B327" s="17"/>
      <c r="C327" s="141" t="s">
        <v>630</v>
      </c>
      <c r="D327" s="141" t="s">
        <v>175</v>
      </c>
      <c r="E327" s="142" t="s">
        <v>631</v>
      </c>
      <c r="F327" s="143" t="s">
        <v>632</v>
      </c>
      <c r="G327" s="144" t="s">
        <v>193</v>
      </c>
      <c r="H327" s="145">
        <v>3</v>
      </c>
      <c r="I327" s="146"/>
      <c r="J327" s="147">
        <f>ROUND(I327*H327,2)</f>
        <v>0</v>
      </c>
      <c r="K327" s="148"/>
      <c r="L327" s="17"/>
      <c r="M327" s="149" t="s">
        <v>1</v>
      </c>
      <c r="N327" s="75" t="s">
        <v>75</v>
      </c>
      <c r="O327" s="16"/>
      <c r="P327" s="150">
        <f>O327*H327</f>
        <v>0</v>
      </c>
      <c r="Q327" s="150">
        <v>1E-4</v>
      </c>
      <c r="R327" s="150">
        <f>Q327*H327</f>
        <v>3.0000000000000003E-4</v>
      </c>
      <c r="S327" s="150">
        <v>0</v>
      </c>
      <c r="T327" s="151">
        <f>S327*H327</f>
        <v>0</v>
      </c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52" t="s">
        <v>264</v>
      </c>
      <c r="AS327" s="16"/>
      <c r="AT327" s="152" t="s">
        <v>175</v>
      </c>
      <c r="AU327" s="152" t="s">
        <v>10</v>
      </c>
      <c r="AV327" s="16"/>
      <c r="AW327" s="16"/>
      <c r="AX327" s="16"/>
      <c r="AY327" s="3" t="s">
        <v>172</v>
      </c>
      <c r="AZ327" s="16"/>
      <c r="BA327" s="16"/>
      <c r="BB327" s="16"/>
      <c r="BC327" s="16"/>
      <c r="BD327" s="16"/>
      <c r="BE327" s="81">
        <f>IF(N327="základná",J327,0)</f>
        <v>0</v>
      </c>
      <c r="BF327" s="81">
        <f>IF(N327="znížená",J327,0)</f>
        <v>0</v>
      </c>
      <c r="BG327" s="81">
        <f>IF(N327="zákl. prenesená",J327,0)</f>
        <v>0</v>
      </c>
      <c r="BH327" s="81">
        <f>IF(N327="zníž. prenesená",J327,0)</f>
        <v>0</v>
      </c>
      <c r="BI327" s="81">
        <f>IF(N327="nulová",J327,0)</f>
        <v>0</v>
      </c>
      <c r="BJ327" s="3" t="s">
        <v>10</v>
      </c>
      <c r="BK327" s="81">
        <f>ROUND(I327*H327,2)</f>
        <v>0</v>
      </c>
      <c r="BL327" s="3" t="s">
        <v>264</v>
      </c>
      <c r="BM327" s="152" t="s">
        <v>633</v>
      </c>
    </row>
    <row r="328" spans="1:65" ht="14.25" customHeight="1">
      <c r="A328" s="153"/>
      <c r="B328" s="154"/>
      <c r="C328" s="153"/>
      <c r="D328" s="155" t="s">
        <v>181</v>
      </c>
      <c r="E328" s="156" t="s">
        <v>1</v>
      </c>
      <c r="F328" s="157" t="s">
        <v>187</v>
      </c>
      <c r="G328" s="153"/>
      <c r="H328" s="158">
        <v>3</v>
      </c>
      <c r="I328" s="153"/>
      <c r="J328" s="153"/>
      <c r="K328" s="153"/>
      <c r="L328" s="154"/>
      <c r="M328" s="159"/>
      <c r="N328" s="153"/>
      <c r="O328" s="153"/>
      <c r="P328" s="153"/>
      <c r="Q328" s="153"/>
      <c r="R328" s="153"/>
      <c r="S328" s="153"/>
      <c r="T328" s="160"/>
      <c r="U328" s="153"/>
      <c r="V328" s="153"/>
      <c r="W328" s="153"/>
      <c r="X328" s="153"/>
      <c r="Y328" s="153"/>
      <c r="Z328" s="153"/>
      <c r="AA328" s="153"/>
      <c r="AB328" s="153"/>
      <c r="AC328" s="153"/>
      <c r="AD328" s="153"/>
      <c r="AE328" s="153"/>
      <c r="AF328" s="153"/>
      <c r="AG328" s="153"/>
      <c r="AH328" s="153"/>
      <c r="AI328" s="153"/>
      <c r="AJ328" s="153"/>
      <c r="AK328" s="153"/>
      <c r="AL328" s="153"/>
      <c r="AM328" s="153"/>
      <c r="AN328" s="153"/>
      <c r="AO328" s="153"/>
      <c r="AP328" s="153"/>
      <c r="AQ328" s="153"/>
      <c r="AR328" s="153"/>
      <c r="AS328" s="153"/>
      <c r="AT328" s="156" t="s">
        <v>181</v>
      </c>
      <c r="AU328" s="156" t="s">
        <v>10</v>
      </c>
      <c r="AV328" s="153" t="s">
        <v>10</v>
      </c>
      <c r="AW328" s="153" t="s">
        <v>64</v>
      </c>
      <c r="AX328" s="153" t="s">
        <v>153</v>
      </c>
      <c r="AY328" s="156" t="s">
        <v>172</v>
      </c>
      <c r="AZ328" s="153"/>
      <c r="BA328" s="153"/>
      <c r="BB328" s="153"/>
      <c r="BC328" s="153"/>
      <c r="BD328" s="153"/>
      <c r="BE328" s="153"/>
      <c r="BF328" s="153"/>
      <c r="BG328" s="153"/>
      <c r="BH328" s="153"/>
      <c r="BI328" s="153"/>
      <c r="BJ328" s="153"/>
      <c r="BK328" s="153"/>
      <c r="BL328" s="153"/>
      <c r="BM328" s="153"/>
    </row>
    <row r="329" spans="1:65" ht="24" customHeight="1">
      <c r="A329" s="16"/>
      <c r="B329" s="17"/>
      <c r="C329" s="168" t="s">
        <v>634</v>
      </c>
      <c r="D329" s="168" t="s">
        <v>271</v>
      </c>
      <c r="E329" s="169" t="s">
        <v>635</v>
      </c>
      <c r="F329" s="170" t="s">
        <v>636</v>
      </c>
      <c r="G329" s="171" t="s">
        <v>193</v>
      </c>
      <c r="H329" s="172">
        <v>3</v>
      </c>
      <c r="I329" s="173"/>
      <c r="J329" s="174">
        <f t="shared" ref="J329:J330" si="111">ROUND(I329*H329,2)</f>
        <v>0</v>
      </c>
      <c r="K329" s="175"/>
      <c r="L329" s="176"/>
      <c r="M329" s="177" t="s">
        <v>1</v>
      </c>
      <c r="N329" s="178" t="s">
        <v>75</v>
      </c>
      <c r="O329" s="16"/>
      <c r="P329" s="150">
        <f t="shared" ref="P329:P330" si="112">O329*H329</f>
        <v>0</v>
      </c>
      <c r="Q329" s="150">
        <v>5.5000000000000003E-4</v>
      </c>
      <c r="R329" s="150">
        <f t="shared" ref="R329:R330" si="113">Q329*H329</f>
        <v>1.65E-3</v>
      </c>
      <c r="S329" s="150">
        <v>0</v>
      </c>
      <c r="T329" s="151">
        <f t="shared" ref="T329:T330" si="114">S329*H329</f>
        <v>0</v>
      </c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52" t="s">
        <v>277</v>
      </c>
      <c r="AS329" s="16"/>
      <c r="AT329" s="152" t="s">
        <v>271</v>
      </c>
      <c r="AU329" s="152" t="s">
        <v>10</v>
      </c>
      <c r="AV329" s="16"/>
      <c r="AW329" s="16"/>
      <c r="AX329" s="16"/>
      <c r="AY329" s="3" t="s">
        <v>172</v>
      </c>
      <c r="AZ329" s="16"/>
      <c r="BA329" s="16"/>
      <c r="BB329" s="16"/>
      <c r="BC329" s="16"/>
      <c r="BD329" s="16"/>
      <c r="BE329" s="81">
        <f t="shared" ref="BE329:BE330" si="115">IF(N329="základná",J329,0)</f>
        <v>0</v>
      </c>
      <c r="BF329" s="81">
        <f t="shared" ref="BF329:BF330" si="116">IF(N329="znížená",J329,0)</f>
        <v>0</v>
      </c>
      <c r="BG329" s="81">
        <f t="shared" ref="BG329:BG330" si="117">IF(N329="zákl. prenesená",J329,0)</f>
        <v>0</v>
      </c>
      <c r="BH329" s="81">
        <f t="shared" ref="BH329:BH330" si="118">IF(N329="zníž. prenesená",J329,0)</f>
        <v>0</v>
      </c>
      <c r="BI329" s="81">
        <f t="shared" ref="BI329:BI330" si="119">IF(N329="nulová",J329,0)</f>
        <v>0</v>
      </c>
      <c r="BJ329" s="3" t="s">
        <v>10</v>
      </c>
      <c r="BK329" s="81">
        <f t="shared" ref="BK329:BK330" si="120">ROUND(I329*H329,2)</f>
        <v>0</v>
      </c>
      <c r="BL329" s="3" t="s">
        <v>264</v>
      </c>
      <c r="BM329" s="152" t="s">
        <v>637</v>
      </c>
    </row>
    <row r="330" spans="1:65" ht="24" customHeight="1">
      <c r="A330" s="16"/>
      <c r="B330" s="17"/>
      <c r="C330" s="141" t="s">
        <v>638</v>
      </c>
      <c r="D330" s="141" t="s">
        <v>175</v>
      </c>
      <c r="E330" s="142" t="s">
        <v>639</v>
      </c>
      <c r="F330" s="143" t="s">
        <v>640</v>
      </c>
      <c r="G330" s="144" t="s">
        <v>193</v>
      </c>
      <c r="H330" s="145">
        <v>5</v>
      </c>
      <c r="I330" s="146"/>
      <c r="J330" s="147">
        <f t="shared" si="111"/>
        <v>0</v>
      </c>
      <c r="K330" s="148"/>
      <c r="L330" s="17"/>
      <c r="M330" s="149" t="s">
        <v>1</v>
      </c>
      <c r="N330" s="75" t="s">
        <v>75</v>
      </c>
      <c r="O330" s="16"/>
      <c r="P330" s="150">
        <f t="shared" si="112"/>
        <v>0</v>
      </c>
      <c r="Q330" s="150">
        <v>1.0000000000000001E-5</v>
      </c>
      <c r="R330" s="150">
        <f t="shared" si="113"/>
        <v>5.0000000000000002E-5</v>
      </c>
      <c r="S330" s="150">
        <v>0</v>
      </c>
      <c r="T330" s="151">
        <f t="shared" si="114"/>
        <v>0</v>
      </c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52" t="s">
        <v>264</v>
      </c>
      <c r="AS330" s="16"/>
      <c r="AT330" s="152" t="s">
        <v>175</v>
      </c>
      <c r="AU330" s="152" t="s">
        <v>10</v>
      </c>
      <c r="AV330" s="16"/>
      <c r="AW330" s="16"/>
      <c r="AX330" s="16"/>
      <c r="AY330" s="3" t="s">
        <v>172</v>
      </c>
      <c r="AZ330" s="16"/>
      <c r="BA330" s="16"/>
      <c r="BB330" s="16"/>
      <c r="BC330" s="16"/>
      <c r="BD330" s="16"/>
      <c r="BE330" s="81">
        <f t="shared" si="115"/>
        <v>0</v>
      </c>
      <c r="BF330" s="81">
        <f t="shared" si="116"/>
        <v>0</v>
      </c>
      <c r="BG330" s="81">
        <f t="shared" si="117"/>
        <v>0</v>
      </c>
      <c r="BH330" s="81">
        <f t="shared" si="118"/>
        <v>0</v>
      </c>
      <c r="BI330" s="81">
        <f t="shared" si="119"/>
        <v>0</v>
      </c>
      <c r="BJ330" s="3" t="s">
        <v>10</v>
      </c>
      <c r="BK330" s="81">
        <f t="shared" si="120"/>
        <v>0</v>
      </c>
      <c r="BL330" s="3" t="s">
        <v>264</v>
      </c>
      <c r="BM330" s="152" t="s">
        <v>641</v>
      </c>
    </row>
    <row r="331" spans="1:65" ht="14.25" customHeight="1">
      <c r="A331" s="153"/>
      <c r="B331" s="154"/>
      <c r="C331" s="153"/>
      <c r="D331" s="155" t="s">
        <v>181</v>
      </c>
      <c r="E331" s="156" t="s">
        <v>1</v>
      </c>
      <c r="F331" s="157" t="s">
        <v>207</v>
      </c>
      <c r="G331" s="153"/>
      <c r="H331" s="158">
        <v>5</v>
      </c>
      <c r="I331" s="153"/>
      <c r="J331" s="153"/>
      <c r="K331" s="153"/>
      <c r="L331" s="154"/>
      <c r="M331" s="159"/>
      <c r="N331" s="153"/>
      <c r="O331" s="153"/>
      <c r="P331" s="153"/>
      <c r="Q331" s="153"/>
      <c r="R331" s="153"/>
      <c r="S331" s="153"/>
      <c r="T331" s="160"/>
      <c r="U331" s="153"/>
      <c r="V331" s="153"/>
      <c r="W331" s="153"/>
      <c r="X331" s="153"/>
      <c r="Y331" s="153"/>
      <c r="Z331" s="153"/>
      <c r="AA331" s="153"/>
      <c r="AB331" s="153"/>
      <c r="AC331" s="153"/>
      <c r="AD331" s="153"/>
      <c r="AE331" s="153"/>
      <c r="AF331" s="153"/>
      <c r="AG331" s="153"/>
      <c r="AH331" s="153"/>
      <c r="AI331" s="153"/>
      <c r="AJ331" s="153"/>
      <c r="AK331" s="153"/>
      <c r="AL331" s="153"/>
      <c r="AM331" s="153"/>
      <c r="AN331" s="153"/>
      <c r="AO331" s="153"/>
      <c r="AP331" s="153"/>
      <c r="AQ331" s="153"/>
      <c r="AR331" s="153"/>
      <c r="AS331" s="153"/>
      <c r="AT331" s="156" t="s">
        <v>181</v>
      </c>
      <c r="AU331" s="156" t="s">
        <v>10</v>
      </c>
      <c r="AV331" s="153" t="s">
        <v>10</v>
      </c>
      <c r="AW331" s="153" t="s">
        <v>64</v>
      </c>
      <c r="AX331" s="153" t="s">
        <v>153</v>
      </c>
      <c r="AY331" s="156" t="s">
        <v>172</v>
      </c>
      <c r="AZ331" s="153"/>
      <c r="BA331" s="153"/>
      <c r="BB331" s="153"/>
      <c r="BC331" s="153"/>
      <c r="BD331" s="153"/>
      <c r="BE331" s="153"/>
      <c r="BF331" s="153"/>
      <c r="BG331" s="153"/>
      <c r="BH331" s="153"/>
      <c r="BI331" s="153"/>
      <c r="BJ331" s="153"/>
      <c r="BK331" s="153"/>
      <c r="BL331" s="153"/>
      <c r="BM331" s="153"/>
    </row>
    <row r="332" spans="1:65" ht="24" customHeight="1">
      <c r="A332" s="16"/>
      <c r="B332" s="17"/>
      <c r="C332" s="168" t="s">
        <v>642</v>
      </c>
      <c r="D332" s="168" t="s">
        <v>271</v>
      </c>
      <c r="E332" s="169" t="s">
        <v>643</v>
      </c>
      <c r="F332" s="170" t="s">
        <v>644</v>
      </c>
      <c r="G332" s="171" t="s">
        <v>193</v>
      </c>
      <c r="H332" s="172">
        <v>5</v>
      </c>
      <c r="I332" s="173"/>
      <c r="J332" s="174">
        <f t="shared" ref="J332:J333" si="121">ROUND(I332*H332,2)</f>
        <v>0</v>
      </c>
      <c r="K332" s="175"/>
      <c r="L332" s="176"/>
      <c r="M332" s="177" t="s">
        <v>1</v>
      </c>
      <c r="N332" s="178" t="s">
        <v>75</v>
      </c>
      <c r="O332" s="16"/>
      <c r="P332" s="150">
        <f t="shared" ref="P332:P333" si="122">O332*H332</f>
        <v>0</v>
      </c>
      <c r="Q332" s="150">
        <v>3.3E-4</v>
      </c>
      <c r="R332" s="150">
        <f t="shared" ref="R332:R333" si="123">Q332*H332</f>
        <v>1.65E-3</v>
      </c>
      <c r="S332" s="150">
        <v>0</v>
      </c>
      <c r="T332" s="151">
        <f t="shared" ref="T332:T333" si="124">S332*H332</f>
        <v>0</v>
      </c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52" t="s">
        <v>277</v>
      </c>
      <c r="AS332" s="16"/>
      <c r="AT332" s="152" t="s">
        <v>271</v>
      </c>
      <c r="AU332" s="152" t="s">
        <v>10</v>
      </c>
      <c r="AV332" s="16"/>
      <c r="AW332" s="16"/>
      <c r="AX332" s="16"/>
      <c r="AY332" s="3" t="s">
        <v>172</v>
      </c>
      <c r="AZ332" s="16"/>
      <c r="BA332" s="16"/>
      <c r="BB332" s="16"/>
      <c r="BC332" s="16"/>
      <c r="BD332" s="16"/>
      <c r="BE332" s="81">
        <f t="shared" ref="BE332:BE333" si="125">IF(N332="základná",J332,0)</f>
        <v>0</v>
      </c>
      <c r="BF332" s="81">
        <f t="shared" ref="BF332:BF333" si="126">IF(N332="znížená",J332,0)</f>
        <v>0</v>
      </c>
      <c r="BG332" s="81">
        <f t="shared" ref="BG332:BG333" si="127">IF(N332="zákl. prenesená",J332,0)</f>
        <v>0</v>
      </c>
      <c r="BH332" s="81">
        <f t="shared" ref="BH332:BH333" si="128">IF(N332="zníž. prenesená",J332,0)</f>
        <v>0</v>
      </c>
      <c r="BI332" s="81">
        <f t="shared" ref="BI332:BI333" si="129">IF(N332="nulová",J332,0)</f>
        <v>0</v>
      </c>
      <c r="BJ332" s="3" t="s">
        <v>10</v>
      </c>
      <c r="BK332" s="81">
        <f t="shared" ref="BK332:BK333" si="130">ROUND(I332*H332,2)</f>
        <v>0</v>
      </c>
      <c r="BL332" s="3" t="s">
        <v>264</v>
      </c>
      <c r="BM332" s="152" t="s">
        <v>645</v>
      </c>
    </row>
    <row r="333" spans="1:65" ht="24" customHeight="1">
      <c r="A333" s="16"/>
      <c r="B333" s="17"/>
      <c r="C333" s="141" t="s">
        <v>646</v>
      </c>
      <c r="D333" s="141" t="s">
        <v>175</v>
      </c>
      <c r="E333" s="142" t="s">
        <v>647</v>
      </c>
      <c r="F333" s="143" t="s">
        <v>648</v>
      </c>
      <c r="G333" s="144" t="s">
        <v>193</v>
      </c>
      <c r="H333" s="145">
        <v>3</v>
      </c>
      <c r="I333" s="146"/>
      <c r="J333" s="147">
        <f t="shared" si="121"/>
        <v>0</v>
      </c>
      <c r="K333" s="148"/>
      <c r="L333" s="17"/>
      <c r="M333" s="149" t="s">
        <v>1</v>
      </c>
      <c r="N333" s="75" t="s">
        <v>75</v>
      </c>
      <c r="O333" s="16"/>
      <c r="P333" s="150">
        <f t="shared" si="122"/>
        <v>0</v>
      </c>
      <c r="Q333" s="150">
        <v>1.0000000000000001E-5</v>
      </c>
      <c r="R333" s="150">
        <f t="shared" si="123"/>
        <v>3.0000000000000004E-5</v>
      </c>
      <c r="S333" s="150">
        <v>0</v>
      </c>
      <c r="T333" s="151">
        <f t="shared" si="124"/>
        <v>0</v>
      </c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52" t="s">
        <v>264</v>
      </c>
      <c r="AS333" s="16"/>
      <c r="AT333" s="152" t="s">
        <v>175</v>
      </c>
      <c r="AU333" s="152" t="s">
        <v>10</v>
      </c>
      <c r="AV333" s="16"/>
      <c r="AW333" s="16"/>
      <c r="AX333" s="16"/>
      <c r="AY333" s="3" t="s">
        <v>172</v>
      </c>
      <c r="AZ333" s="16"/>
      <c r="BA333" s="16"/>
      <c r="BB333" s="16"/>
      <c r="BC333" s="16"/>
      <c r="BD333" s="16"/>
      <c r="BE333" s="81">
        <f t="shared" si="125"/>
        <v>0</v>
      </c>
      <c r="BF333" s="81">
        <f t="shared" si="126"/>
        <v>0</v>
      </c>
      <c r="BG333" s="81">
        <f t="shared" si="127"/>
        <v>0</v>
      </c>
      <c r="BH333" s="81">
        <f t="shared" si="128"/>
        <v>0</v>
      </c>
      <c r="BI333" s="81">
        <f t="shared" si="129"/>
        <v>0</v>
      </c>
      <c r="BJ333" s="3" t="s">
        <v>10</v>
      </c>
      <c r="BK333" s="81">
        <f t="shared" si="130"/>
        <v>0</v>
      </c>
      <c r="BL333" s="3" t="s">
        <v>264</v>
      </c>
      <c r="BM333" s="152" t="s">
        <v>649</v>
      </c>
    </row>
    <row r="334" spans="1:65" ht="14.25" customHeight="1">
      <c r="A334" s="153"/>
      <c r="B334" s="154"/>
      <c r="C334" s="153"/>
      <c r="D334" s="155" t="s">
        <v>181</v>
      </c>
      <c r="E334" s="156" t="s">
        <v>1</v>
      </c>
      <c r="F334" s="157" t="s">
        <v>187</v>
      </c>
      <c r="G334" s="153"/>
      <c r="H334" s="158">
        <v>3</v>
      </c>
      <c r="I334" s="153"/>
      <c r="J334" s="153"/>
      <c r="K334" s="153"/>
      <c r="L334" s="154"/>
      <c r="M334" s="159"/>
      <c r="N334" s="153"/>
      <c r="O334" s="153"/>
      <c r="P334" s="153"/>
      <c r="Q334" s="153"/>
      <c r="R334" s="153"/>
      <c r="S334" s="153"/>
      <c r="T334" s="160"/>
      <c r="U334" s="153"/>
      <c r="V334" s="153"/>
      <c r="W334" s="153"/>
      <c r="X334" s="153"/>
      <c r="Y334" s="153"/>
      <c r="Z334" s="153"/>
      <c r="AA334" s="153"/>
      <c r="AB334" s="153"/>
      <c r="AC334" s="153"/>
      <c r="AD334" s="153"/>
      <c r="AE334" s="153"/>
      <c r="AF334" s="153"/>
      <c r="AG334" s="153"/>
      <c r="AH334" s="153"/>
      <c r="AI334" s="153"/>
      <c r="AJ334" s="153"/>
      <c r="AK334" s="153"/>
      <c r="AL334" s="153"/>
      <c r="AM334" s="153"/>
      <c r="AN334" s="153"/>
      <c r="AO334" s="153"/>
      <c r="AP334" s="153"/>
      <c r="AQ334" s="153"/>
      <c r="AR334" s="153"/>
      <c r="AS334" s="153"/>
      <c r="AT334" s="156" t="s">
        <v>181</v>
      </c>
      <c r="AU334" s="156" t="s">
        <v>10</v>
      </c>
      <c r="AV334" s="153" t="s">
        <v>10</v>
      </c>
      <c r="AW334" s="153" t="s">
        <v>64</v>
      </c>
      <c r="AX334" s="153" t="s">
        <v>153</v>
      </c>
      <c r="AY334" s="156" t="s">
        <v>172</v>
      </c>
      <c r="AZ334" s="153"/>
      <c r="BA334" s="153"/>
      <c r="BB334" s="153"/>
      <c r="BC334" s="153"/>
      <c r="BD334" s="153"/>
      <c r="BE334" s="153"/>
      <c r="BF334" s="153"/>
      <c r="BG334" s="153"/>
      <c r="BH334" s="153"/>
      <c r="BI334" s="153"/>
      <c r="BJ334" s="153"/>
      <c r="BK334" s="153"/>
      <c r="BL334" s="153"/>
      <c r="BM334" s="153"/>
    </row>
    <row r="335" spans="1:65" ht="36" customHeight="1">
      <c r="A335" s="16"/>
      <c r="B335" s="17"/>
      <c r="C335" s="168" t="s">
        <v>650</v>
      </c>
      <c r="D335" s="168" t="s">
        <v>271</v>
      </c>
      <c r="E335" s="169" t="s">
        <v>651</v>
      </c>
      <c r="F335" s="170" t="s">
        <v>652</v>
      </c>
      <c r="G335" s="171" t="s">
        <v>193</v>
      </c>
      <c r="H335" s="172">
        <v>3</v>
      </c>
      <c r="I335" s="173"/>
      <c r="J335" s="174">
        <f t="shared" ref="J335:J336" si="131">ROUND(I335*H335,2)</f>
        <v>0</v>
      </c>
      <c r="K335" s="175"/>
      <c r="L335" s="176"/>
      <c r="M335" s="177" t="s">
        <v>1</v>
      </c>
      <c r="N335" s="178" t="s">
        <v>75</v>
      </c>
      <c r="O335" s="16"/>
      <c r="P335" s="150">
        <f t="shared" ref="P335:P336" si="132">O335*H335</f>
        <v>0</v>
      </c>
      <c r="Q335" s="150">
        <v>2.5999999999999998E-4</v>
      </c>
      <c r="R335" s="150">
        <f t="shared" ref="R335:R336" si="133">Q335*H335</f>
        <v>7.7999999999999988E-4</v>
      </c>
      <c r="S335" s="150">
        <v>0</v>
      </c>
      <c r="T335" s="151">
        <f t="shared" ref="T335:T336" si="134">S335*H335</f>
        <v>0</v>
      </c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52" t="s">
        <v>277</v>
      </c>
      <c r="AS335" s="16"/>
      <c r="AT335" s="152" t="s">
        <v>271</v>
      </c>
      <c r="AU335" s="152" t="s">
        <v>10</v>
      </c>
      <c r="AV335" s="16"/>
      <c r="AW335" s="16"/>
      <c r="AX335" s="16"/>
      <c r="AY335" s="3" t="s">
        <v>172</v>
      </c>
      <c r="AZ335" s="16"/>
      <c r="BA335" s="16"/>
      <c r="BB335" s="16"/>
      <c r="BC335" s="16"/>
      <c r="BD335" s="16"/>
      <c r="BE335" s="81">
        <f t="shared" ref="BE335:BE336" si="135">IF(N335="základná",J335,0)</f>
        <v>0</v>
      </c>
      <c r="BF335" s="81">
        <f t="shared" ref="BF335:BF336" si="136">IF(N335="znížená",J335,0)</f>
        <v>0</v>
      </c>
      <c r="BG335" s="81">
        <f t="shared" ref="BG335:BG336" si="137">IF(N335="zákl. prenesená",J335,0)</f>
        <v>0</v>
      </c>
      <c r="BH335" s="81">
        <f t="shared" ref="BH335:BH336" si="138">IF(N335="zníž. prenesená",J335,0)</f>
        <v>0</v>
      </c>
      <c r="BI335" s="81">
        <f t="shared" ref="BI335:BI336" si="139">IF(N335="nulová",J335,0)</f>
        <v>0</v>
      </c>
      <c r="BJ335" s="3" t="s">
        <v>10</v>
      </c>
      <c r="BK335" s="81">
        <f t="shared" ref="BK335:BK336" si="140">ROUND(I335*H335,2)</f>
        <v>0</v>
      </c>
      <c r="BL335" s="3" t="s">
        <v>264</v>
      </c>
      <c r="BM335" s="152" t="s">
        <v>653</v>
      </c>
    </row>
    <row r="336" spans="1:65" ht="24" customHeight="1">
      <c r="A336" s="16"/>
      <c r="B336" s="17"/>
      <c r="C336" s="141" t="s">
        <v>654</v>
      </c>
      <c r="D336" s="141" t="s">
        <v>175</v>
      </c>
      <c r="E336" s="142" t="s">
        <v>655</v>
      </c>
      <c r="F336" s="143" t="s">
        <v>656</v>
      </c>
      <c r="G336" s="144" t="s">
        <v>298</v>
      </c>
      <c r="H336" s="179"/>
      <c r="I336" s="146"/>
      <c r="J336" s="147">
        <f t="shared" si="131"/>
        <v>0</v>
      </c>
      <c r="K336" s="148"/>
      <c r="L336" s="17"/>
      <c r="M336" s="149" t="s">
        <v>1</v>
      </c>
      <c r="N336" s="75" t="s">
        <v>75</v>
      </c>
      <c r="O336" s="16"/>
      <c r="P336" s="150">
        <f t="shared" si="132"/>
        <v>0</v>
      </c>
      <c r="Q336" s="150">
        <v>0</v>
      </c>
      <c r="R336" s="150">
        <f t="shared" si="133"/>
        <v>0</v>
      </c>
      <c r="S336" s="150">
        <v>0</v>
      </c>
      <c r="T336" s="151">
        <f t="shared" si="134"/>
        <v>0</v>
      </c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52" t="s">
        <v>264</v>
      </c>
      <c r="AS336" s="16"/>
      <c r="AT336" s="152" t="s">
        <v>175</v>
      </c>
      <c r="AU336" s="152" t="s">
        <v>10</v>
      </c>
      <c r="AV336" s="16"/>
      <c r="AW336" s="16"/>
      <c r="AX336" s="16"/>
      <c r="AY336" s="3" t="s">
        <v>172</v>
      </c>
      <c r="AZ336" s="16"/>
      <c r="BA336" s="16"/>
      <c r="BB336" s="16"/>
      <c r="BC336" s="16"/>
      <c r="BD336" s="16"/>
      <c r="BE336" s="81">
        <f t="shared" si="135"/>
        <v>0</v>
      </c>
      <c r="BF336" s="81">
        <f t="shared" si="136"/>
        <v>0</v>
      </c>
      <c r="BG336" s="81">
        <f t="shared" si="137"/>
        <v>0</v>
      </c>
      <c r="BH336" s="81">
        <f t="shared" si="138"/>
        <v>0</v>
      </c>
      <c r="BI336" s="81">
        <f t="shared" si="139"/>
        <v>0</v>
      </c>
      <c r="BJ336" s="3" t="s">
        <v>10</v>
      </c>
      <c r="BK336" s="81">
        <f t="shared" si="140"/>
        <v>0</v>
      </c>
      <c r="BL336" s="3" t="s">
        <v>264</v>
      </c>
      <c r="BM336" s="152" t="s">
        <v>657</v>
      </c>
    </row>
    <row r="337" spans="1:65" ht="22.5" customHeight="1">
      <c r="A337" s="128"/>
      <c r="B337" s="129"/>
      <c r="C337" s="128"/>
      <c r="D337" s="130" t="s">
        <v>145</v>
      </c>
      <c r="E337" s="139" t="s">
        <v>658</v>
      </c>
      <c r="F337" s="139" t="s">
        <v>659</v>
      </c>
      <c r="G337" s="128"/>
      <c r="H337" s="128"/>
      <c r="I337" s="128"/>
      <c r="J337" s="140">
        <f>BK337</f>
        <v>0</v>
      </c>
      <c r="K337" s="128"/>
      <c r="L337" s="129"/>
      <c r="M337" s="133"/>
      <c r="N337" s="128"/>
      <c r="O337" s="128"/>
      <c r="P337" s="135">
        <f>SUM(P338:P343)</f>
        <v>0</v>
      </c>
      <c r="Q337" s="128"/>
      <c r="R337" s="135">
        <f>SUM(R338:R343)</f>
        <v>0</v>
      </c>
      <c r="S337" s="128"/>
      <c r="T337" s="136">
        <f>SUM(T338:T343)</f>
        <v>0.15854999999999997</v>
      </c>
      <c r="U337" s="128"/>
      <c r="V337" s="128"/>
      <c r="W337" s="128"/>
      <c r="X337" s="128"/>
      <c r="Y337" s="128"/>
      <c r="Z337" s="128"/>
      <c r="AA337" s="128"/>
      <c r="AB337" s="128"/>
      <c r="AC337" s="128"/>
      <c r="AD337" s="128"/>
      <c r="AE337" s="128"/>
      <c r="AF337" s="128"/>
      <c r="AG337" s="128"/>
      <c r="AH337" s="128"/>
      <c r="AI337" s="128"/>
      <c r="AJ337" s="128"/>
      <c r="AK337" s="128"/>
      <c r="AL337" s="128"/>
      <c r="AM337" s="128"/>
      <c r="AN337" s="128"/>
      <c r="AO337" s="128"/>
      <c r="AP337" s="128"/>
      <c r="AQ337" s="128"/>
      <c r="AR337" s="130" t="s">
        <v>10</v>
      </c>
      <c r="AS337" s="128"/>
      <c r="AT337" s="137" t="s">
        <v>145</v>
      </c>
      <c r="AU337" s="137" t="s">
        <v>153</v>
      </c>
      <c r="AV337" s="128"/>
      <c r="AW337" s="128"/>
      <c r="AX337" s="128"/>
      <c r="AY337" s="130" t="s">
        <v>172</v>
      </c>
      <c r="AZ337" s="128"/>
      <c r="BA337" s="128"/>
      <c r="BB337" s="128"/>
      <c r="BC337" s="128"/>
      <c r="BD337" s="128"/>
      <c r="BE337" s="128"/>
      <c r="BF337" s="128"/>
      <c r="BG337" s="128"/>
      <c r="BH337" s="128"/>
      <c r="BI337" s="128"/>
      <c r="BJ337" s="128"/>
      <c r="BK337" s="138">
        <f>SUM(BK338:BK343)</f>
        <v>0</v>
      </c>
      <c r="BL337" s="128"/>
      <c r="BM337" s="128"/>
    </row>
    <row r="338" spans="1:65" ht="24" customHeight="1">
      <c r="A338" s="16"/>
      <c r="B338" s="17"/>
      <c r="C338" s="141" t="s">
        <v>660</v>
      </c>
      <c r="D338" s="141" t="s">
        <v>175</v>
      </c>
      <c r="E338" s="142" t="s">
        <v>661</v>
      </c>
      <c r="F338" s="143" t="s">
        <v>662</v>
      </c>
      <c r="G338" s="144" t="s">
        <v>663</v>
      </c>
      <c r="H338" s="145">
        <v>5</v>
      </c>
      <c r="I338" s="146"/>
      <c r="J338" s="147">
        <f>ROUND(I338*H338,2)</f>
        <v>0</v>
      </c>
      <c r="K338" s="148"/>
      <c r="L338" s="17"/>
      <c r="M338" s="149" t="s">
        <v>1</v>
      </c>
      <c r="N338" s="75" t="s">
        <v>75</v>
      </c>
      <c r="O338" s="16"/>
      <c r="P338" s="150">
        <f>O338*H338</f>
        <v>0</v>
      </c>
      <c r="Q338" s="150">
        <v>0</v>
      </c>
      <c r="R338" s="150">
        <f>Q338*H338</f>
        <v>0</v>
      </c>
      <c r="S338" s="150">
        <v>1.057E-2</v>
      </c>
      <c r="T338" s="151">
        <f>S338*H338</f>
        <v>5.2849999999999994E-2</v>
      </c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52" t="s">
        <v>264</v>
      </c>
      <c r="AS338" s="16"/>
      <c r="AT338" s="152" t="s">
        <v>175</v>
      </c>
      <c r="AU338" s="152" t="s">
        <v>10</v>
      </c>
      <c r="AV338" s="16"/>
      <c r="AW338" s="16"/>
      <c r="AX338" s="16"/>
      <c r="AY338" s="3" t="s">
        <v>172</v>
      </c>
      <c r="AZ338" s="16"/>
      <c r="BA338" s="16"/>
      <c r="BB338" s="16"/>
      <c r="BC338" s="16"/>
      <c r="BD338" s="16"/>
      <c r="BE338" s="81">
        <f>IF(N338="základná",J338,0)</f>
        <v>0</v>
      </c>
      <c r="BF338" s="81">
        <f>IF(N338="znížená",J338,0)</f>
        <v>0</v>
      </c>
      <c r="BG338" s="81">
        <f>IF(N338="zákl. prenesená",J338,0)</f>
        <v>0</v>
      </c>
      <c r="BH338" s="81">
        <f>IF(N338="zníž. prenesená",J338,0)</f>
        <v>0</v>
      </c>
      <c r="BI338" s="81">
        <f>IF(N338="nulová",J338,0)</f>
        <v>0</v>
      </c>
      <c r="BJ338" s="3" t="s">
        <v>10</v>
      </c>
      <c r="BK338" s="81">
        <f>ROUND(I338*H338,2)</f>
        <v>0</v>
      </c>
      <c r="BL338" s="3" t="s">
        <v>264</v>
      </c>
      <c r="BM338" s="152" t="s">
        <v>664</v>
      </c>
    </row>
    <row r="339" spans="1:65" ht="14.25" customHeight="1">
      <c r="A339" s="153"/>
      <c r="B339" s="154"/>
      <c r="C339" s="153"/>
      <c r="D339" s="155" t="s">
        <v>181</v>
      </c>
      <c r="E339" s="156" t="s">
        <v>1</v>
      </c>
      <c r="F339" s="157" t="s">
        <v>665</v>
      </c>
      <c r="G339" s="153"/>
      <c r="H339" s="158">
        <v>5</v>
      </c>
      <c r="I339" s="153"/>
      <c r="J339" s="153"/>
      <c r="K339" s="153"/>
      <c r="L339" s="154"/>
      <c r="M339" s="159"/>
      <c r="N339" s="153"/>
      <c r="O339" s="153"/>
      <c r="P339" s="153"/>
      <c r="Q339" s="153"/>
      <c r="R339" s="153"/>
      <c r="S339" s="153"/>
      <c r="T339" s="160"/>
      <c r="U339" s="153"/>
      <c r="V339" s="153"/>
      <c r="W339" s="153"/>
      <c r="X339" s="153"/>
      <c r="Y339" s="153"/>
      <c r="Z339" s="153"/>
      <c r="AA339" s="153"/>
      <c r="AB339" s="153"/>
      <c r="AC339" s="153"/>
      <c r="AD339" s="153"/>
      <c r="AE339" s="153"/>
      <c r="AF339" s="153"/>
      <c r="AG339" s="153"/>
      <c r="AH339" s="153"/>
      <c r="AI339" s="153"/>
      <c r="AJ339" s="153"/>
      <c r="AK339" s="153"/>
      <c r="AL339" s="153"/>
      <c r="AM339" s="153"/>
      <c r="AN339" s="153"/>
      <c r="AO339" s="153"/>
      <c r="AP339" s="153"/>
      <c r="AQ339" s="153"/>
      <c r="AR339" s="153"/>
      <c r="AS339" s="153"/>
      <c r="AT339" s="156" t="s">
        <v>181</v>
      </c>
      <c r="AU339" s="156" t="s">
        <v>10</v>
      </c>
      <c r="AV339" s="153" t="s">
        <v>10</v>
      </c>
      <c r="AW339" s="153" t="s">
        <v>64</v>
      </c>
      <c r="AX339" s="153" t="s">
        <v>153</v>
      </c>
      <c r="AY339" s="156" t="s">
        <v>172</v>
      </c>
      <c r="AZ339" s="153"/>
      <c r="BA339" s="153"/>
      <c r="BB339" s="153"/>
      <c r="BC339" s="153"/>
      <c r="BD339" s="153"/>
      <c r="BE339" s="153"/>
      <c r="BF339" s="153"/>
      <c r="BG339" s="153"/>
      <c r="BH339" s="153"/>
      <c r="BI339" s="153"/>
      <c r="BJ339" s="153"/>
      <c r="BK339" s="153"/>
      <c r="BL339" s="153"/>
      <c r="BM339" s="153"/>
    </row>
    <row r="340" spans="1:65" ht="16.5" customHeight="1">
      <c r="A340" s="16"/>
      <c r="B340" s="17"/>
      <c r="C340" s="141" t="s">
        <v>666</v>
      </c>
      <c r="D340" s="141" t="s">
        <v>175</v>
      </c>
      <c r="E340" s="142" t="s">
        <v>667</v>
      </c>
      <c r="F340" s="143" t="s">
        <v>668</v>
      </c>
      <c r="G340" s="144" t="s">
        <v>663</v>
      </c>
      <c r="H340" s="145">
        <v>5</v>
      </c>
      <c r="I340" s="146"/>
      <c r="J340" s="147">
        <f>ROUND(I340*H340,2)</f>
        <v>0</v>
      </c>
      <c r="K340" s="148"/>
      <c r="L340" s="17"/>
      <c r="M340" s="149" t="s">
        <v>1</v>
      </c>
      <c r="N340" s="75" t="s">
        <v>75</v>
      </c>
      <c r="O340" s="16"/>
      <c r="P340" s="150">
        <f>O340*H340</f>
        <v>0</v>
      </c>
      <c r="Q340" s="150">
        <v>0</v>
      </c>
      <c r="R340" s="150">
        <f>Q340*H340</f>
        <v>0</v>
      </c>
      <c r="S340" s="150">
        <v>1.057E-2</v>
      </c>
      <c r="T340" s="151">
        <f>S340*H340</f>
        <v>5.2849999999999994E-2</v>
      </c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52" t="s">
        <v>264</v>
      </c>
      <c r="AS340" s="16"/>
      <c r="AT340" s="152" t="s">
        <v>175</v>
      </c>
      <c r="AU340" s="152" t="s">
        <v>10</v>
      </c>
      <c r="AV340" s="16"/>
      <c r="AW340" s="16"/>
      <c r="AX340" s="16"/>
      <c r="AY340" s="3" t="s">
        <v>172</v>
      </c>
      <c r="AZ340" s="16"/>
      <c r="BA340" s="16"/>
      <c r="BB340" s="16"/>
      <c r="BC340" s="16"/>
      <c r="BD340" s="16"/>
      <c r="BE340" s="81">
        <f>IF(N340="základná",J340,0)</f>
        <v>0</v>
      </c>
      <c r="BF340" s="81">
        <f>IF(N340="znížená",J340,0)</f>
        <v>0</v>
      </c>
      <c r="BG340" s="81">
        <f>IF(N340="zákl. prenesená",J340,0)</f>
        <v>0</v>
      </c>
      <c r="BH340" s="81">
        <f>IF(N340="zníž. prenesená",J340,0)</f>
        <v>0</v>
      </c>
      <c r="BI340" s="81">
        <f>IF(N340="nulová",J340,0)</f>
        <v>0</v>
      </c>
      <c r="BJ340" s="3" t="s">
        <v>10</v>
      </c>
      <c r="BK340" s="81">
        <f>ROUND(I340*H340,2)</f>
        <v>0</v>
      </c>
      <c r="BL340" s="3" t="s">
        <v>264</v>
      </c>
      <c r="BM340" s="152" t="s">
        <v>669</v>
      </c>
    </row>
    <row r="341" spans="1:65" ht="14.25" customHeight="1">
      <c r="A341" s="153"/>
      <c r="B341" s="154"/>
      <c r="C341" s="153"/>
      <c r="D341" s="155" t="s">
        <v>181</v>
      </c>
      <c r="E341" s="156" t="s">
        <v>1</v>
      </c>
      <c r="F341" s="157" t="s">
        <v>207</v>
      </c>
      <c r="G341" s="153"/>
      <c r="H341" s="158">
        <v>5</v>
      </c>
      <c r="I341" s="153"/>
      <c r="J341" s="153"/>
      <c r="K341" s="153"/>
      <c r="L341" s="154"/>
      <c r="M341" s="159"/>
      <c r="N341" s="153"/>
      <c r="O341" s="153"/>
      <c r="P341" s="153"/>
      <c r="Q341" s="153"/>
      <c r="R341" s="153"/>
      <c r="S341" s="153"/>
      <c r="T341" s="160"/>
      <c r="U341" s="153"/>
      <c r="V341" s="153"/>
      <c r="W341" s="153"/>
      <c r="X341" s="153"/>
      <c r="Y341" s="153"/>
      <c r="Z341" s="153"/>
      <c r="AA341" s="153"/>
      <c r="AB341" s="153"/>
      <c r="AC341" s="153"/>
      <c r="AD341" s="153"/>
      <c r="AE341" s="153"/>
      <c r="AF341" s="153"/>
      <c r="AG341" s="153"/>
      <c r="AH341" s="153"/>
      <c r="AI341" s="153"/>
      <c r="AJ341" s="153"/>
      <c r="AK341" s="153"/>
      <c r="AL341" s="153"/>
      <c r="AM341" s="153"/>
      <c r="AN341" s="153"/>
      <c r="AO341" s="153"/>
      <c r="AP341" s="153"/>
      <c r="AQ341" s="153"/>
      <c r="AR341" s="153"/>
      <c r="AS341" s="153"/>
      <c r="AT341" s="156" t="s">
        <v>181</v>
      </c>
      <c r="AU341" s="156" t="s">
        <v>10</v>
      </c>
      <c r="AV341" s="153" t="s">
        <v>10</v>
      </c>
      <c r="AW341" s="153" t="s">
        <v>64</v>
      </c>
      <c r="AX341" s="153" t="s">
        <v>153</v>
      </c>
      <c r="AY341" s="156" t="s">
        <v>172</v>
      </c>
      <c r="AZ341" s="153"/>
      <c r="BA341" s="153"/>
      <c r="BB341" s="153"/>
      <c r="BC341" s="153"/>
      <c r="BD341" s="153"/>
      <c r="BE341" s="153"/>
      <c r="BF341" s="153"/>
      <c r="BG341" s="153"/>
      <c r="BH341" s="153"/>
      <c r="BI341" s="153"/>
      <c r="BJ341" s="153"/>
      <c r="BK341" s="153"/>
      <c r="BL341" s="153"/>
      <c r="BM341" s="153"/>
    </row>
    <row r="342" spans="1:65" ht="24" customHeight="1">
      <c r="A342" s="16"/>
      <c r="B342" s="17"/>
      <c r="C342" s="141" t="s">
        <v>670</v>
      </c>
      <c r="D342" s="141" t="s">
        <v>175</v>
      </c>
      <c r="E342" s="142" t="s">
        <v>671</v>
      </c>
      <c r="F342" s="143" t="s">
        <v>672</v>
      </c>
      <c r="G342" s="144" t="s">
        <v>663</v>
      </c>
      <c r="H342" s="145">
        <v>5</v>
      </c>
      <c r="I342" s="146"/>
      <c r="J342" s="147">
        <f t="shared" ref="J342:J343" si="141">ROUND(I342*H342,2)</f>
        <v>0</v>
      </c>
      <c r="K342" s="148"/>
      <c r="L342" s="17"/>
      <c r="M342" s="149" t="s">
        <v>1</v>
      </c>
      <c r="N342" s="75" t="s">
        <v>75</v>
      </c>
      <c r="O342" s="16"/>
      <c r="P342" s="150">
        <f t="shared" ref="P342:P343" si="142">O342*H342</f>
        <v>0</v>
      </c>
      <c r="Q342" s="150">
        <v>0</v>
      </c>
      <c r="R342" s="150">
        <f t="shared" ref="R342:R343" si="143">Q342*H342</f>
        <v>0</v>
      </c>
      <c r="S342" s="150">
        <v>1.057E-2</v>
      </c>
      <c r="T342" s="151">
        <f t="shared" ref="T342:T343" si="144">S342*H342</f>
        <v>5.2849999999999994E-2</v>
      </c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52" t="s">
        <v>264</v>
      </c>
      <c r="AS342" s="16"/>
      <c r="AT342" s="152" t="s">
        <v>175</v>
      </c>
      <c r="AU342" s="152" t="s">
        <v>10</v>
      </c>
      <c r="AV342" s="16"/>
      <c r="AW342" s="16"/>
      <c r="AX342" s="16"/>
      <c r="AY342" s="3" t="s">
        <v>172</v>
      </c>
      <c r="AZ342" s="16"/>
      <c r="BA342" s="16"/>
      <c r="BB342" s="16"/>
      <c r="BC342" s="16"/>
      <c r="BD342" s="16"/>
      <c r="BE342" s="81">
        <f t="shared" ref="BE342:BE343" si="145">IF(N342="základná",J342,0)</f>
        <v>0</v>
      </c>
      <c r="BF342" s="81">
        <f t="shared" ref="BF342:BF343" si="146">IF(N342="znížená",J342,0)</f>
        <v>0</v>
      </c>
      <c r="BG342" s="81">
        <f t="shared" ref="BG342:BG343" si="147">IF(N342="zákl. prenesená",J342,0)</f>
        <v>0</v>
      </c>
      <c r="BH342" s="81">
        <f t="shared" ref="BH342:BH343" si="148">IF(N342="zníž. prenesená",J342,0)</f>
        <v>0</v>
      </c>
      <c r="BI342" s="81">
        <f t="shared" ref="BI342:BI343" si="149">IF(N342="nulová",J342,0)</f>
        <v>0</v>
      </c>
      <c r="BJ342" s="3" t="s">
        <v>10</v>
      </c>
      <c r="BK342" s="81">
        <f t="shared" ref="BK342:BK343" si="150">ROUND(I342*H342,2)</f>
        <v>0</v>
      </c>
      <c r="BL342" s="3" t="s">
        <v>264</v>
      </c>
      <c r="BM342" s="152" t="s">
        <v>673</v>
      </c>
    </row>
    <row r="343" spans="1:65" ht="24" customHeight="1">
      <c r="A343" s="16"/>
      <c r="B343" s="17"/>
      <c r="C343" s="141" t="s">
        <v>674</v>
      </c>
      <c r="D343" s="141" t="s">
        <v>175</v>
      </c>
      <c r="E343" s="142" t="s">
        <v>675</v>
      </c>
      <c r="F343" s="143" t="s">
        <v>676</v>
      </c>
      <c r="G343" s="144" t="s">
        <v>298</v>
      </c>
      <c r="H343" s="179"/>
      <c r="I343" s="146"/>
      <c r="J343" s="147">
        <f t="shared" si="141"/>
        <v>0</v>
      </c>
      <c r="K343" s="148"/>
      <c r="L343" s="17"/>
      <c r="M343" s="149" t="s">
        <v>1</v>
      </c>
      <c r="N343" s="75" t="s">
        <v>75</v>
      </c>
      <c r="O343" s="16"/>
      <c r="P343" s="150">
        <f t="shared" si="142"/>
        <v>0</v>
      </c>
      <c r="Q343" s="150">
        <v>0</v>
      </c>
      <c r="R343" s="150">
        <f t="shared" si="143"/>
        <v>0</v>
      </c>
      <c r="S343" s="150">
        <v>0</v>
      </c>
      <c r="T343" s="151">
        <f t="shared" si="144"/>
        <v>0</v>
      </c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52" t="s">
        <v>264</v>
      </c>
      <c r="AS343" s="16"/>
      <c r="AT343" s="152" t="s">
        <v>175</v>
      </c>
      <c r="AU343" s="152" t="s">
        <v>10</v>
      </c>
      <c r="AV343" s="16"/>
      <c r="AW343" s="16"/>
      <c r="AX343" s="16"/>
      <c r="AY343" s="3" t="s">
        <v>172</v>
      </c>
      <c r="AZ343" s="16"/>
      <c r="BA343" s="16"/>
      <c r="BB343" s="16"/>
      <c r="BC343" s="16"/>
      <c r="BD343" s="16"/>
      <c r="BE343" s="81">
        <f t="shared" si="145"/>
        <v>0</v>
      </c>
      <c r="BF343" s="81">
        <f t="shared" si="146"/>
        <v>0</v>
      </c>
      <c r="BG343" s="81">
        <f t="shared" si="147"/>
        <v>0</v>
      </c>
      <c r="BH343" s="81">
        <f t="shared" si="148"/>
        <v>0</v>
      </c>
      <c r="BI343" s="81">
        <f t="shared" si="149"/>
        <v>0</v>
      </c>
      <c r="BJ343" s="3" t="s">
        <v>10</v>
      </c>
      <c r="BK343" s="81">
        <f t="shared" si="150"/>
        <v>0</v>
      </c>
      <c r="BL343" s="3" t="s">
        <v>264</v>
      </c>
      <c r="BM343" s="152" t="s">
        <v>677</v>
      </c>
    </row>
    <row r="344" spans="1:65" ht="22.5" customHeight="1">
      <c r="A344" s="128"/>
      <c r="B344" s="129"/>
      <c r="C344" s="128"/>
      <c r="D344" s="130" t="s">
        <v>145</v>
      </c>
      <c r="E344" s="139" t="s">
        <v>678</v>
      </c>
      <c r="F344" s="139" t="s">
        <v>679</v>
      </c>
      <c r="G344" s="128"/>
      <c r="H344" s="128"/>
      <c r="I344" s="128"/>
      <c r="J344" s="140">
        <f>BK344</f>
        <v>0</v>
      </c>
      <c r="K344" s="128"/>
      <c r="L344" s="129"/>
      <c r="M344" s="133"/>
      <c r="N344" s="128"/>
      <c r="O344" s="128"/>
      <c r="P344" s="135">
        <f>SUM(P345:P349)</f>
        <v>0</v>
      </c>
      <c r="Q344" s="128"/>
      <c r="R344" s="135">
        <f>SUM(R345:R349)</f>
        <v>0</v>
      </c>
      <c r="S344" s="128"/>
      <c r="T344" s="136">
        <f>SUM(T345:T349)</f>
        <v>0</v>
      </c>
      <c r="U344" s="128"/>
      <c r="V344" s="128"/>
      <c r="W344" s="128"/>
      <c r="X344" s="128"/>
      <c r="Y344" s="128"/>
      <c r="Z344" s="128"/>
      <c r="AA344" s="128"/>
      <c r="AB344" s="128"/>
      <c r="AC344" s="128"/>
      <c r="AD344" s="128"/>
      <c r="AE344" s="128"/>
      <c r="AF344" s="128"/>
      <c r="AG344" s="128"/>
      <c r="AH344" s="128"/>
      <c r="AI344" s="128"/>
      <c r="AJ344" s="128"/>
      <c r="AK344" s="128"/>
      <c r="AL344" s="128"/>
      <c r="AM344" s="128"/>
      <c r="AN344" s="128"/>
      <c r="AO344" s="128"/>
      <c r="AP344" s="128"/>
      <c r="AQ344" s="128"/>
      <c r="AR344" s="130" t="s">
        <v>10</v>
      </c>
      <c r="AS344" s="128"/>
      <c r="AT344" s="137" t="s">
        <v>145</v>
      </c>
      <c r="AU344" s="137" t="s">
        <v>153</v>
      </c>
      <c r="AV344" s="128"/>
      <c r="AW344" s="128"/>
      <c r="AX344" s="128"/>
      <c r="AY344" s="130" t="s">
        <v>172</v>
      </c>
      <c r="AZ344" s="128"/>
      <c r="BA344" s="128"/>
      <c r="BB344" s="128"/>
      <c r="BC344" s="128"/>
      <c r="BD344" s="128"/>
      <c r="BE344" s="128"/>
      <c r="BF344" s="128"/>
      <c r="BG344" s="128"/>
      <c r="BH344" s="128"/>
      <c r="BI344" s="128"/>
      <c r="BJ344" s="128"/>
      <c r="BK344" s="138">
        <f>SUM(BK345:BK349)</f>
        <v>0</v>
      </c>
      <c r="BL344" s="128"/>
      <c r="BM344" s="128"/>
    </row>
    <row r="345" spans="1:65" ht="24" customHeight="1">
      <c r="A345" s="16"/>
      <c r="B345" s="17"/>
      <c r="C345" s="141" t="s">
        <v>680</v>
      </c>
      <c r="D345" s="141" t="s">
        <v>175</v>
      </c>
      <c r="E345" s="142" t="s">
        <v>681</v>
      </c>
      <c r="F345" s="143" t="s">
        <v>682</v>
      </c>
      <c r="G345" s="144" t="s">
        <v>193</v>
      </c>
      <c r="H345" s="145">
        <v>16</v>
      </c>
      <c r="I345" s="146"/>
      <c r="J345" s="147">
        <f>ROUND(I345*H345,2)</f>
        <v>0</v>
      </c>
      <c r="K345" s="148"/>
      <c r="L345" s="17"/>
      <c r="M345" s="149" t="s">
        <v>1</v>
      </c>
      <c r="N345" s="75" t="s">
        <v>75</v>
      </c>
      <c r="O345" s="16"/>
      <c r="P345" s="150">
        <f>O345*H345</f>
        <v>0</v>
      </c>
      <c r="Q345" s="150">
        <v>0</v>
      </c>
      <c r="R345" s="150">
        <f>Q345*H345</f>
        <v>0</v>
      </c>
      <c r="S345" s="150">
        <v>0</v>
      </c>
      <c r="T345" s="151">
        <f>S345*H345</f>
        <v>0</v>
      </c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52" t="s">
        <v>264</v>
      </c>
      <c r="AS345" s="16"/>
      <c r="AT345" s="152" t="s">
        <v>175</v>
      </c>
      <c r="AU345" s="152" t="s">
        <v>10</v>
      </c>
      <c r="AV345" s="16"/>
      <c r="AW345" s="16"/>
      <c r="AX345" s="16"/>
      <c r="AY345" s="3" t="s">
        <v>172</v>
      </c>
      <c r="AZ345" s="16"/>
      <c r="BA345" s="16"/>
      <c r="BB345" s="16"/>
      <c r="BC345" s="16"/>
      <c r="BD345" s="16"/>
      <c r="BE345" s="81">
        <f>IF(N345="základná",J345,0)</f>
        <v>0</v>
      </c>
      <c r="BF345" s="81">
        <f>IF(N345="znížená",J345,0)</f>
        <v>0</v>
      </c>
      <c r="BG345" s="81">
        <f>IF(N345="zákl. prenesená",J345,0)</f>
        <v>0</v>
      </c>
      <c r="BH345" s="81">
        <f>IF(N345="zníž. prenesená",J345,0)</f>
        <v>0</v>
      </c>
      <c r="BI345" s="81">
        <f>IF(N345="nulová",J345,0)</f>
        <v>0</v>
      </c>
      <c r="BJ345" s="3" t="s">
        <v>10</v>
      </c>
      <c r="BK345" s="81">
        <f>ROUND(I345*H345,2)</f>
        <v>0</v>
      </c>
      <c r="BL345" s="3" t="s">
        <v>264</v>
      </c>
      <c r="BM345" s="152" t="s">
        <v>683</v>
      </c>
    </row>
    <row r="346" spans="1:65" ht="14.25" customHeight="1">
      <c r="A346" s="153"/>
      <c r="B346" s="154"/>
      <c r="C346" s="153"/>
      <c r="D346" s="155" t="s">
        <v>181</v>
      </c>
      <c r="E346" s="156" t="s">
        <v>1</v>
      </c>
      <c r="F346" s="157" t="s">
        <v>684</v>
      </c>
      <c r="G346" s="153"/>
      <c r="H346" s="158">
        <v>8</v>
      </c>
      <c r="I346" s="153"/>
      <c r="J346" s="153"/>
      <c r="K346" s="153"/>
      <c r="L346" s="154"/>
      <c r="M346" s="159"/>
      <c r="N346" s="153"/>
      <c r="O346" s="153"/>
      <c r="P346" s="153"/>
      <c r="Q346" s="153"/>
      <c r="R346" s="153"/>
      <c r="S346" s="153"/>
      <c r="T346" s="160"/>
      <c r="U346" s="153"/>
      <c r="V346" s="153"/>
      <c r="W346" s="153"/>
      <c r="X346" s="153"/>
      <c r="Y346" s="153"/>
      <c r="Z346" s="153"/>
      <c r="AA346" s="153"/>
      <c r="AB346" s="153"/>
      <c r="AC346" s="153"/>
      <c r="AD346" s="153"/>
      <c r="AE346" s="153"/>
      <c r="AF346" s="153"/>
      <c r="AG346" s="153"/>
      <c r="AH346" s="153"/>
      <c r="AI346" s="153"/>
      <c r="AJ346" s="153"/>
      <c r="AK346" s="153"/>
      <c r="AL346" s="153"/>
      <c r="AM346" s="153"/>
      <c r="AN346" s="153"/>
      <c r="AO346" s="153"/>
      <c r="AP346" s="153"/>
      <c r="AQ346" s="153"/>
      <c r="AR346" s="153"/>
      <c r="AS346" s="153"/>
      <c r="AT346" s="156" t="s">
        <v>181</v>
      </c>
      <c r="AU346" s="156" t="s">
        <v>10</v>
      </c>
      <c r="AV346" s="153" t="s">
        <v>10</v>
      </c>
      <c r="AW346" s="153" t="s">
        <v>64</v>
      </c>
      <c r="AX346" s="153" t="s">
        <v>15</v>
      </c>
      <c r="AY346" s="156" t="s">
        <v>172</v>
      </c>
      <c r="AZ346" s="153"/>
      <c r="BA346" s="153"/>
      <c r="BB346" s="153"/>
      <c r="BC346" s="153"/>
      <c r="BD346" s="153"/>
      <c r="BE346" s="153"/>
      <c r="BF346" s="153"/>
      <c r="BG346" s="153"/>
      <c r="BH346" s="153"/>
      <c r="BI346" s="153"/>
      <c r="BJ346" s="153"/>
      <c r="BK346" s="153"/>
      <c r="BL346" s="153"/>
      <c r="BM346" s="153"/>
    </row>
    <row r="347" spans="1:65" ht="14.25" customHeight="1">
      <c r="A347" s="153"/>
      <c r="B347" s="154"/>
      <c r="C347" s="153"/>
      <c r="D347" s="155" t="s">
        <v>181</v>
      </c>
      <c r="E347" s="156" t="s">
        <v>1</v>
      </c>
      <c r="F347" s="157" t="s">
        <v>685</v>
      </c>
      <c r="G347" s="153"/>
      <c r="H347" s="158">
        <v>8</v>
      </c>
      <c r="I347" s="153"/>
      <c r="J347" s="153"/>
      <c r="K347" s="153"/>
      <c r="L347" s="154"/>
      <c r="M347" s="159"/>
      <c r="N347" s="153"/>
      <c r="O347" s="153"/>
      <c r="P347" s="153"/>
      <c r="Q347" s="153"/>
      <c r="R347" s="153"/>
      <c r="S347" s="153"/>
      <c r="T347" s="160"/>
      <c r="U347" s="153"/>
      <c r="V347" s="153"/>
      <c r="W347" s="153"/>
      <c r="X347" s="153"/>
      <c r="Y347" s="153"/>
      <c r="Z347" s="153"/>
      <c r="AA347" s="153"/>
      <c r="AB347" s="153"/>
      <c r="AC347" s="153"/>
      <c r="AD347" s="153"/>
      <c r="AE347" s="153"/>
      <c r="AF347" s="153"/>
      <c r="AG347" s="153"/>
      <c r="AH347" s="153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  <c r="AT347" s="156" t="s">
        <v>181</v>
      </c>
      <c r="AU347" s="156" t="s">
        <v>10</v>
      </c>
      <c r="AV347" s="153" t="s">
        <v>10</v>
      </c>
      <c r="AW347" s="153" t="s">
        <v>64</v>
      </c>
      <c r="AX347" s="153" t="s">
        <v>15</v>
      </c>
      <c r="AY347" s="156" t="s">
        <v>172</v>
      </c>
      <c r="AZ347" s="153"/>
      <c r="BA347" s="153"/>
      <c r="BB347" s="153"/>
      <c r="BC347" s="153"/>
      <c r="BD347" s="153"/>
      <c r="BE347" s="153"/>
      <c r="BF347" s="153"/>
      <c r="BG347" s="153"/>
      <c r="BH347" s="153"/>
      <c r="BI347" s="153"/>
      <c r="BJ347" s="153"/>
      <c r="BK347" s="153"/>
      <c r="BL347" s="153"/>
      <c r="BM347" s="153"/>
    </row>
    <row r="348" spans="1:65" ht="14.25" customHeight="1">
      <c r="A348" s="161"/>
      <c r="B348" s="162"/>
      <c r="C348" s="161"/>
      <c r="D348" s="155" t="s">
        <v>181</v>
      </c>
      <c r="E348" s="163" t="s">
        <v>1</v>
      </c>
      <c r="F348" s="164" t="s">
        <v>196</v>
      </c>
      <c r="G348" s="161"/>
      <c r="H348" s="165">
        <v>16</v>
      </c>
      <c r="I348" s="161"/>
      <c r="J348" s="161"/>
      <c r="K348" s="161"/>
      <c r="L348" s="162"/>
      <c r="M348" s="166"/>
      <c r="N348" s="161"/>
      <c r="O348" s="161"/>
      <c r="P348" s="161"/>
      <c r="Q348" s="161"/>
      <c r="R348" s="161"/>
      <c r="S348" s="161"/>
      <c r="T348" s="167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  <c r="AG348" s="161"/>
      <c r="AH348" s="161"/>
      <c r="AI348" s="161"/>
      <c r="AJ348" s="161"/>
      <c r="AK348" s="161"/>
      <c r="AL348" s="161"/>
      <c r="AM348" s="161"/>
      <c r="AN348" s="161"/>
      <c r="AO348" s="161"/>
      <c r="AP348" s="161"/>
      <c r="AQ348" s="161"/>
      <c r="AR348" s="161"/>
      <c r="AS348" s="161"/>
      <c r="AT348" s="163" t="s">
        <v>181</v>
      </c>
      <c r="AU348" s="163" t="s">
        <v>10</v>
      </c>
      <c r="AV348" s="161" t="s">
        <v>179</v>
      </c>
      <c r="AW348" s="161" t="s">
        <v>64</v>
      </c>
      <c r="AX348" s="161" t="s">
        <v>153</v>
      </c>
      <c r="AY348" s="163" t="s">
        <v>172</v>
      </c>
      <c r="AZ348" s="161"/>
      <c r="BA348" s="161"/>
      <c r="BB348" s="161"/>
      <c r="BC348" s="161"/>
      <c r="BD348" s="161"/>
      <c r="BE348" s="161"/>
      <c r="BF348" s="161"/>
      <c r="BG348" s="161"/>
      <c r="BH348" s="161"/>
      <c r="BI348" s="161"/>
      <c r="BJ348" s="161"/>
      <c r="BK348" s="161"/>
      <c r="BL348" s="161"/>
      <c r="BM348" s="161"/>
    </row>
    <row r="349" spans="1:65" ht="24" customHeight="1">
      <c r="A349" s="16"/>
      <c r="B349" s="17"/>
      <c r="C349" s="141" t="s">
        <v>686</v>
      </c>
      <c r="D349" s="141" t="s">
        <v>175</v>
      </c>
      <c r="E349" s="142" t="s">
        <v>687</v>
      </c>
      <c r="F349" s="143" t="s">
        <v>688</v>
      </c>
      <c r="G349" s="144" t="s">
        <v>298</v>
      </c>
      <c r="H349" s="179"/>
      <c r="I349" s="146"/>
      <c r="J349" s="147">
        <f>ROUND(I349*H349,2)</f>
        <v>0</v>
      </c>
      <c r="K349" s="148"/>
      <c r="L349" s="17"/>
      <c r="M349" s="149" t="s">
        <v>1</v>
      </c>
      <c r="N349" s="75" t="s">
        <v>75</v>
      </c>
      <c r="O349" s="16"/>
      <c r="P349" s="150">
        <f>O349*H349</f>
        <v>0</v>
      </c>
      <c r="Q349" s="150">
        <v>0</v>
      </c>
      <c r="R349" s="150">
        <f>Q349*H349</f>
        <v>0</v>
      </c>
      <c r="S349" s="150">
        <v>0</v>
      </c>
      <c r="T349" s="151">
        <f>S349*H349</f>
        <v>0</v>
      </c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52" t="s">
        <v>264</v>
      </c>
      <c r="AS349" s="16"/>
      <c r="AT349" s="152" t="s">
        <v>175</v>
      </c>
      <c r="AU349" s="152" t="s">
        <v>10</v>
      </c>
      <c r="AV349" s="16"/>
      <c r="AW349" s="16"/>
      <c r="AX349" s="16"/>
      <c r="AY349" s="3" t="s">
        <v>172</v>
      </c>
      <c r="AZ349" s="16"/>
      <c r="BA349" s="16"/>
      <c r="BB349" s="16"/>
      <c r="BC349" s="16"/>
      <c r="BD349" s="16"/>
      <c r="BE349" s="81">
        <f>IF(N349="základná",J349,0)</f>
        <v>0</v>
      </c>
      <c r="BF349" s="81">
        <f>IF(N349="znížená",J349,0)</f>
        <v>0</v>
      </c>
      <c r="BG349" s="81">
        <f>IF(N349="zákl. prenesená",J349,0)</f>
        <v>0</v>
      </c>
      <c r="BH349" s="81">
        <f>IF(N349="zníž. prenesená",J349,0)</f>
        <v>0</v>
      </c>
      <c r="BI349" s="81">
        <f>IF(N349="nulová",J349,0)</f>
        <v>0</v>
      </c>
      <c r="BJ349" s="3" t="s">
        <v>10</v>
      </c>
      <c r="BK349" s="81">
        <f>ROUND(I349*H349,2)</f>
        <v>0</v>
      </c>
      <c r="BL349" s="3" t="s">
        <v>264</v>
      </c>
      <c r="BM349" s="152" t="s">
        <v>689</v>
      </c>
    </row>
    <row r="350" spans="1:65" ht="22.5" customHeight="1">
      <c r="A350" s="128"/>
      <c r="B350" s="129"/>
      <c r="C350" s="128"/>
      <c r="D350" s="130" t="s">
        <v>145</v>
      </c>
      <c r="E350" s="139" t="s">
        <v>254</v>
      </c>
      <c r="F350" s="139" t="s">
        <v>690</v>
      </c>
      <c r="G350" s="128"/>
      <c r="H350" s="128"/>
      <c r="I350" s="128"/>
      <c r="J350" s="140">
        <f>BK350</f>
        <v>0</v>
      </c>
      <c r="K350" s="128"/>
      <c r="L350" s="129"/>
      <c r="M350" s="133"/>
      <c r="N350" s="128"/>
      <c r="O350" s="128"/>
      <c r="P350" s="135">
        <f>SUM(P351:P356)</f>
        <v>0</v>
      </c>
      <c r="Q350" s="128"/>
      <c r="R350" s="135">
        <f>SUM(R351:R356)</f>
        <v>2.7559999999999993E-3</v>
      </c>
      <c r="S350" s="128"/>
      <c r="T350" s="136">
        <f>SUM(T351:T356)</f>
        <v>0</v>
      </c>
      <c r="U350" s="128"/>
      <c r="V350" s="128"/>
      <c r="W350" s="128"/>
      <c r="X350" s="128"/>
      <c r="Y350" s="128"/>
      <c r="Z350" s="128"/>
      <c r="AA350" s="128"/>
      <c r="AB350" s="128"/>
      <c r="AC350" s="128"/>
      <c r="AD350" s="128"/>
      <c r="AE350" s="128"/>
      <c r="AF350" s="128"/>
      <c r="AG350" s="128"/>
      <c r="AH350" s="128"/>
      <c r="AI350" s="128"/>
      <c r="AJ350" s="128"/>
      <c r="AK350" s="128"/>
      <c r="AL350" s="128"/>
      <c r="AM350" s="128"/>
      <c r="AN350" s="128"/>
      <c r="AO350" s="128"/>
      <c r="AP350" s="128"/>
      <c r="AQ350" s="128"/>
      <c r="AR350" s="130" t="s">
        <v>10</v>
      </c>
      <c r="AS350" s="128"/>
      <c r="AT350" s="137" t="s">
        <v>145</v>
      </c>
      <c r="AU350" s="137" t="s">
        <v>153</v>
      </c>
      <c r="AV350" s="128"/>
      <c r="AW350" s="128"/>
      <c r="AX350" s="128"/>
      <c r="AY350" s="130" t="s">
        <v>172</v>
      </c>
      <c r="AZ350" s="128"/>
      <c r="BA350" s="128"/>
      <c r="BB350" s="128"/>
      <c r="BC350" s="128"/>
      <c r="BD350" s="128"/>
      <c r="BE350" s="128"/>
      <c r="BF350" s="128"/>
      <c r="BG350" s="128"/>
      <c r="BH350" s="128"/>
      <c r="BI350" s="128"/>
      <c r="BJ350" s="128"/>
      <c r="BK350" s="138">
        <f>SUM(BK351:BK356)</f>
        <v>0</v>
      </c>
      <c r="BL350" s="128"/>
      <c r="BM350" s="128"/>
    </row>
    <row r="351" spans="1:65" ht="36" customHeight="1">
      <c r="A351" s="16"/>
      <c r="B351" s="17"/>
      <c r="C351" s="141" t="s">
        <v>691</v>
      </c>
      <c r="D351" s="141" t="s">
        <v>175</v>
      </c>
      <c r="E351" s="142" t="s">
        <v>692</v>
      </c>
      <c r="F351" s="143" t="s">
        <v>693</v>
      </c>
      <c r="G351" s="144" t="s">
        <v>178</v>
      </c>
      <c r="H351" s="145">
        <v>19.2</v>
      </c>
      <c r="I351" s="146"/>
      <c r="J351" s="147">
        <f>ROUND(I351*H351,2)</f>
        <v>0</v>
      </c>
      <c r="K351" s="148"/>
      <c r="L351" s="17"/>
      <c r="M351" s="149" t="s">
        <v>1</v>
      </c>
      <c r="N351" s="75" t="s">
        <v>75</v>
      </c>
      <c r="O351" s="16"/>
      <c r="P351" s="150">
        <f>O351*H351</f>
        <v>0</v>
      </c>
      <c r="Q351" s="150">
        <v>1.2999999999999999E-4</v>
      </c>
      <c r="R351" s="150">
        <f>Q351*H351</f>
        <v>2.4959999999999995E-3</v>
      </c>
      <c r="S351" s="150">
        <v>0</v>
      </c>
      <c r="T351" s="151">
        <f>S351*H351</f>
        <v>0</v>
      </c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52" t="s">
        <v>264</v>
      </c>
      <c r="AS351" s="16"/>
      <c r="AT351" s="152" t="s">
        <v>175</v>
      </c>
      <c r="AU351" s="152" t="s">
        <v>10</v>
      </c>
      <c r="AV351" s="16"/>
      <c r="AW351" s="16"/>
      <c r="AX351" s="16"/>
      <c r="AY351" s="3" t="s">
        <v>172</v>
      </c>
      <c r="AZ351" s="16"/>
      <c r="BA351" s="16"/>
      <c r="BB351" s="16"/>
      <c r="BC351" s="16"/>
      <c r="BD351" s="16"/>
      <c r="BE351" s="81">
        <f>IF(N351="základná",J351,0)</f>
        <v>0</v>
      </c>
      <c r="BF351" s="81">
        <f>IF(N351="znížená",J351,0)</f>
        <v>0</v>
      </c>
      <c r="BG351" s="81">
        <f>IF(N351="zákl. prenesená",J351,0)</f>
        <v>0</v>
      </c>
      <c r="BH351" s="81">
        <f>IF(N351="zníž. prenesená",J351,0)</f>
        <v>0</v>
      </c>
      <c r="BI351" s="81">
        <f>IF(N351="nulová",J351,0)</f>
        <v>0</v>
      </c>
      <c r="BJ351" s="3" t="s">
        <v>10</v>
      </c>
      <c r="BK351" s="81">
        <f>ROUND(I351*H351,2)</f>
        <v>0</v>
      </c>
      <c r="BL351" s="3" t="s">
        <v>264</v>
      </c>
      <c r="BM351" s="152" t="s">
        <v>694</v>
      </c>
    </row>
    <row r="352" spans="1:65" ht="14.25" customHeight="1">
      <c r="A352" s="153"/>
      <c r="B352" s="154"/>
      <c r="C352" s="153"/>
      <c r="D352" s="155" t="s">
        <v>181</v>
      </c>
      <c r="E352" s="156" t="s">
        <v>1</v>
      </c>
      <c r="F352" s="157" t="s">
        <v>695</v>
      </c>
      <c r="G352" s="153"/>
      <c r="H352" s="158">
        <v>19.2</v>
      </c>
      <c r="I352" s="153"/>
      <c r="J352" s="153"/>
      <c r="K352" s="153"/>
      <c r="L352" s="154"/>
      <c r="M352" s="159"/>
      <c r="N352" s="153"/>
      <c r="O352" s="153"/>
      <c r="P352" s="153"/>
      <c r="Q352" s="153"/>
      <c r="R352" s="153"/>
      <c r="S352" s="153"/>
      <c r="T352" s="160"/>
      <c r="U352" s="153"/>
      <c r="V352" s="153"/>
      <c r="W352" s="153"/>
      <c r="X352" s="153"/>
      <c r="Y352" s="153"/>
      <c r="Z352" s="153"/>
      <c r="AA352" s="153"/>
      <c r="AB352" s="153"/>
      <c r="AC352" s="153"/>
      <c r="AD352" s="153"/>
      <c r="AE352" s="153"/>
      <c r="AF352" s="153"/>
      <c r="AG352" s="153"/>
      <c r="AH352" s="153"/>
      <c r="AI352" s="153"/>
      <c r="AJ352" s="153"/>
      <c r="AK352" s="153"/>
      <c r="AL352" s="153"/>
      <c r="AM352" s="153"/>
      <c r="AN352" s="153"/>
      <c r="AO352" s="153"/>
      <c r="AP352" s="153"/>
      <c r="AQ352" s="153"/>
      <c r="AR352" s="153"/>
      <c r="AS352" s="153"/>
      <c r="AT352" s="156" t="s">
        <v>181</v>
      </c>
      <c r="AU352" s="156" t="s">
        <v>10</v>
      </c>
      <c r="AV352" s="153" t="s">
        <v>10</v>
      </c>
      <c r="AW352" s="153" t="s">
        <v>64</v>
      </c>
      <c r="AX352" s="153" t="s">
        <v>15</v>
      </c>
      <c r="AY352" s="156" t="s">
        <v>172</v>
      </c>
      <c r="AZ352" s="153"/>
      <c r="BA352" s="153"/>
      <c r="BB352" s="153"/>
      <c r="BC352" s="153"/>
      <c r="BD352" s="153"/>
      <c r="BE352" s="153"/>
      <c r="BF352" s="153"/>
      <c r="BG352" s="153"/>
      <c r="BH352" s="153"/>
      <c r="BI352" s="153"/>
      <c r="BJ352" s="153"/>
      <c r="BK352" s="153"/>
      <c r="BL352" s="153"/>
      <c r="BM352" s="153"/>
    </row>
    <row r="353" spans="1:65" ht="14.25" customHeight="1">
      <c r="A353" s="161"/>
      <c r="B353" s="162"/>
      <c r="C353" s="161"/>
      <c r="D353" s="155" t="s">
        <v>181</v>
      </c>
      <c r="E353" s="163" t="s">
        <v>1</v>
      </c>
      <c r="F353" s="164" t="s">
        <v>196</v>
      </c>
      <c r="G353" s="161"/>
      <c r="H353" s="165">
        <v>19.2</v>
      </c>
      <c r="I353" s="161"/>
      <c r="J353" s="161"/>
      <c r="K353" s="161"/>
      <c r="L353" s="162"/>
      <c r="M353" s="166"/>
      <c r="N353" s="161"/>
      <c r="O353" s="161"/>
      <c r="P353" s="161"/>
      <c r="Q353" s="161"/>
      <c r="R353" s="161"/>
      <c r="S353" s="161"/>
      <c r="T353" s="167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  <c r="AG353" s="161"/>
      <c r="AH353" s="161"/>
      <c r="AI353" s="161"/>
      <c r="AJ353" s="161"/>
      <c r="AK353" s="161"/>
      <c r="AL353" s="161"/>
      <c r="AM353" s="161"/>
      <c r="AN353" s="161"/>
      <c r="AO353" s="161"/>
      <c r="AP353" s="161"/>
      <c r="AQ353" s="161"/>
      <c r="AR353" s="161"/>
      <c r="AS353" s="161"/>
      <c r="AT353" s="163" t="s">
        <v>181</v>
      </c>
      <c r="AU353" s="163" t="s">
        <v>10</v>
      </c>
      <c r="AV353" s="161" t="s">
        <v>179</v>
      </c>
      <c r="AW353" s="161" t="s">
        <v>64</v>
      </c>
      <c r="AX353" s="161" t="s">
        <v>153</v>
      </c>
      <c r="AY353" s="163" t="s">
        <v>172</v>
      </c>
      <c r="AZ353" s="161"/>
      <c r="BA353" s="161"/>
      <c r="BB353" s="161"/>
      <c r="BC353" s="161"/>
      <c r="BD353" s="161"/>
      <c r="BE353" s="161"/>
      <c r="BF353" s="161"/>
      <c r="BG353" s="161"/>
      <c r="BH353" s="161"/>
      <c r="BI353" s="161"/>
      <c r="BJ353" s="161"/>
      <c r="BK353" s="161"/>
      <c r="BL353" s="161"/>
      <c r="BM353" s="161"/>
    </row>
    <row r="354" spans="1:65" ht="36" customHeight="1">
      <c r="A354" s="16"/>
      <c r="B354" s="17"/>
      <c r="C354" s="141" t="s">
        <v>696</v>
      </c>
      <c r="D354" s="141" t="s">
        <v>175</v>
      </c>
      <c r="E354" s="142" t="s">
        <v>697</v>
      </c>
      <c r="F354" s="143" t="s">
        <v>698</v>
      </c>
      <c r="G354" s="144" t="s">
        <v>178</v>
      </c>
      <c r="H354" s="145">
        <v>2</v>
      </c>
      <c r="I354" s="146"/>
      <c r="J354" s="147">
        <f>ROUND(I354*H354,2)</f>
        <v>0</v>
      </c>
      <c r="K354" s="148"/>
      <c r="L354" s="17"/>
      <c r="M354" s="149" t="s">
        <v>1</v>
      </c>
      <c r="N354" s="75" t="s">
        <v>75</v>
      </c>
      <c r="O354" s="16"/>
      <c r="P354" s="150">
        <f>O354*H354</f>
        <v>0</v>
      </c>
      <c r="Q354" s="150">
        <v>1.2999999999999999E-4</v>
      </c>
      <c r="R354" s="150">
        <f>Q354*H354</f>
        <v>2.5999999999999998E-4</v>
      </c>
      <c r="S354" s="150">
        <v>0</v>
      </c>
      <c r="T354" s="151">
        <f>S354*H354</f>
        <v>0</v>
      </c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52" t="s">
        <v>264</v>
      </c>
      <c r="AS354" s="16"/>
      <c r="AT354" s="152" t="s">
        <v>175</v>
      </c>
      <c r="AU354" s="152" t="s">
        <v>10</v>
      </c>
      <c r="AV354" s="16"/>
      <c r="AW354" s="16"/>
      <c r="AX354" s="16"/>
      <c r="AY354" s="3" t="s">
        <v>172</v>
      </c>
      <c r="AZ354" s="16"/>
      <c r="BA354" s="16"/>
      <c r="BB354" s="16"/>
      <c r="BC354" s="16"/>
      <c r="BD354" s="16"/>
      <c r="BE354" s="81">
        <f>IF(N354="základná",J354,0)</f>
        <v>0</v>
      </c>
      <c r="BF354" s="81">
        <f>IF(N354="znížená",J354,0)</f>
        <v>0</v>
      </c>
      <c r="BG354" s="81">
        <f>IF(N354="zákl. prenesená",J354,0)</f>
        <v>0</v>
      </c>
      <c r="BH354" s="81">
        <f>IF(N354="zníž. prenesená",J354,0)</f>
        <v>0</v>
      </c>
      <c r="BI354" s="81">
        <f>IF(N354="nulová",J354,0)</f>
        <v>0</v>
      </c>
      <c r="BJ354" s="3" t="s">
        <v>10</v>
      </c>
      <c r="BK354" s="81">
        <f>ROUND(I354*H354,2)</f>
        <v>0</v>
      </c>
      <c r="BL354" s="3" t="s">
        <v>264</v>
      </c>
      <c r="BM354" s="152" t="s">
        <v>699</v>
      </c>
    </row>
    <row r="355" spans="1:65" ht="14.25" customHeight="1">
      <c r="A355" s="153"/>
      <c r="B355" s="154"/>
      <c r="C355" s="153"/>
      <c r="D355" s="155" t="s">
        <v>181</v>
      </c>
      <c r="E355" s="156" t="s">
        <v>1</v>
      </c>
      <c r="F355" s="157" t="s">
        <v>10</v>
      </c>
      <c r="G355" s="153"/>
      <c r="H355" s="158">
        <v>2</v>
      </c>
      <c r="I355" s="153"/>
      <c r="J355" s="153"/>
      <c r="K355" s="153"/>
      <c r="L355" s="154"/>
      <c r="M355" s="159"/>
      <c r="N355" s="153"/>
      <c r="O355" s="153"/>
      <c r="P355" s="153"/>
      <c r="Q355" s="153"/>
      <c r="R355" s="153"/>
      <c r="S355" s="153"/>
      <c r="T355" s="160"/>
      <c r="U355" s="153"/>
      <c r="V355" s="153"/>
      <c r="W355" s="153"/>
      <c r="X355" s="153"/>
      <c r="Y355" s="153"/>
      <c r="Z355" s="153"/>
      <c r="AA355" s="153"/>
      <c r="AB355" s="153"/>
      <c r="AC355" s="153"/>
      <c r="AD355" s="153"/>
      <c r="AE355" s="153"/>
      <c r="AF355" s="153"/>
      <c r="AG355" s="153"/>
      <c r="AH355" s="153"/>
      <c r="AI355" s="153"/>
      <c r="AJ355" s="153"/>
      <c r="AK355" s="153"/>
      <c r="AL355" s="153"/>
      <c r="AM355" s="153"/>
      <c r="AN355" s="153"/>
      <c r="AO355" s="153"/>
      <c r="AP355" s="153"/>
      <c r="AQ355" s="153"/>
      <c r="AR355" s="153"/>
      <c r="AS355" s="153"/>
      <c r="AT355" s="156" t="s">
        <v>181</v>
      </c>
      <c r="AU355" s="156" t="s">
        <v>10</v>
      </c>
      <c r="AV355" s="153" t="s">
        <v>10</v>
      </c>
      <c r="AW355" s="153" t="s">
        <v>64</v>
      </c>
      <c r="AX355" s="153" t="s">
        <v>153</v>
      </c>
      <c r="AY355" s="156" t="s">
        <v>172</v>
      </c>
      <c r="AZ355" s="153"/>
      <c r="BA355" s="153"/>
      <c r="BB355" s="153"/>
      <c r="BC355" s="153"/>
      <c r="BD355" s="153"/>
      <c r="BE355" s="153"/>
      <c r="BF355" s="153"/>
      <c r="BG355" s="153"/>
      <c r="BH355" s="153"/>
      <c r="BI355" s="153"/>
      <c r="BJ355" s="153"/>
      <c r="BK355" s="153"/>
      <c r="BL355" s="153"/>
      <c r="BM355" s="153"/>
    </row>
    <row r="356" spans="1:65" ht="24" customHeight="1">
      <c r="A356" s="16"/>
      <c r="B356" s="17"/>
      <c r="C356" s="141" t="s">
        <v>700</v>
      </c>
      <c r="D356" s="141" t="s">
        <v>175</v>
      </c>
      <c r="E356" s="142" t="s">
        <v>296</v>
      </c>
      <c r="F356" s="143" t="s">
        <v>297</v>
      </c>
      <c r="G356" s="144" t="s">
        <v>298</v>
      </c>
      <c r="H356" s="179"/>
      <c r="I356" s="146"/>
      <c r="J356" s="147">
        <f>ROUND(I356*H356,2)</f>
        <v>0</v>
      </c>
      <c r="K356" s="148"/>
      <c r="L356" s="17"/>
      <c r="M356" s="149" t="s">
        <v>1</v>
      </c>
      <c r="N356" s="75" t="s">
        <v>75</v>
      </c>
      <c r="O356" s="16"/>
      <c r="P356" s="150">
        <f>O356*H356</f>
        <v>0</v>
      </c>
      <c r="Q356" s="150">
        <v>0</v>
      </c>
      <c r="R356" s="150">
        <f>Q356*H356</f>
        <v>0</v>
      </c>
      <c r="S356" s="150">
        <v>0</v>
      </c>
      <c r="T356" s="151">
        <f>S356*H356</f>
        <v>0</v>
      </c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52" t="s">
        <v>264</v>
      </c>
      <c r="AS356" s="16"/>
      <c r="AT356" s="152" t="s">
        <v>175</v>
      </c>
      <c r="AU356" s="152" t="s">
        <v>10</v>
      </c>
      <c r="AV356" s="16"/>
      <c r="AW356" s="16"/>
      <c r="AX356" s="16"/>
      <c r="AY356" s="3" t="s">
        <v>172</v>
      </c>
      <c r="AZ356" s="16"/>
      <c r="BA356" s="16"/>
      <c r="BB356" s="16"/>
      <c r="BC356" s="16"/>
      <c r="BD356" s="16"/>
      <c r="BE356" s="81">
        <f>IF(N356="základná",J356,0)</f>
        <v>0</v>
      </c>
      <c r="BF356" s="81">
        <f>IF(N356="znížená",J356,0)</f>
        <v>0</v>
      </c>
      <c r="BG356" s="81">
        <f>IF(N356="zákl. prenesená",J356,0)</f>
        <v>0</v>
      </c>
      <c r="BH356" s="81">
        <f>IF(N356="zníž. prenesená",J356,0)</f>
        <v>0</v>
      </c>
      <c r="BI356" s="81">
        <f>IF(N356="nulová",J356,0)</f>
        <v>0</v>
      </c>
      <c r="BJ356" s="3" t="s">
        <v>10</v>
      </c>
      <c r="BK356" s="81">
        <f>ROUND(I356*H356,2)</f>
        <v>0</v>
      </c>
      <c r="BL356" s="3" t="s">
        <v>264</v>
      </c>
      <c r="BM356" s="152" t="s">
        <v>701</v>
      </c>
    </row>
    <row r="357" spans="1:65" ht="22.5" customHeight="1">
      <c r="A357" s="128"/>
      <c r="B357" s="129"/>
      <c r="C357" s="128"/>
      <c r="D357" s="130" t="s">
        <v>145</v>
      </c>
      <c r="E357" s="139" t="s">
        <v>302</v>
      </c>
      <c r="F357" s="139" t="s">
        <v>303</v>
      </c>
      <c r="G357" s="128"/>
      <c r="H357" s="128"/>
      <c r="I357" s="128"/>
      <c r="J357" s="140">
        <f>BK357</f>
        <v>0</v>
      </c>
      <c r="K357" s="128"/>
      <c r="L357" s="129"/>
      <c r="M357" s="133"/>
      <c r="N357" s="128"/>
      <c r="O357" s="128"/>
      <c r="P357" s="135">
        <f>SUM(P358:P363)</f>
        <v>0</v>
      </c>
      <c r="Q357" s="128"/>
      <c r="R357" s="135">
        <f>SUM(R358:R363)</f>
        <v>0.92282737000000004</v>
      </c>
      <c r="S357" s="128"/>
      <c r="T357" s="136">
        <f>SUM(T358:T363)</f>
        <v>0</v>
      </c>
      <c r="U357" s="128"/>
      <c r="V357" s="128"/>
      <c r="W357" s="128"/>
      <c r="X357" s="128"/>
      <c r="Y357" s="128"/>
      <c r="Z357" s="128"/>
      <c r="AA357" s="128"/>
      <c r="AB357" s="128"/>
      <c r="AC357" s="128"/>
      <c r="AD357" s="128"/>
      <c r="AE357" s="128"/>
      <c r="AF357" s="128"/>
      <c r="AG357" s="128"/>
      <c r="AH357" s="128"/>
      <c r="AI357" s="128"/>
      <c r="AJ357" s="128"/>
      <c r="AK357" s="128"/>
      <c r="AL357" s="128"/>
      <c r="AM357" s="128"/>
      <c r="AN357" s="128"/>
      <c r="AO357" s="128"/>
      <c r="AP357" s="128"/>
      <c r="AQ357" s="128"/>
      <c r="AR357" s="130" t="s">
        <v>10</v>
      </c>
      <c r="AS357" s="128"/>
      <c r="AT357" s="137" t="s">
        <v>145</v>
      </c>
      <c r="AU357" s="137" t="s">
        <v>153</v>
      </c>
      <c r="AV357" s="128"/>
      <c r="AW357" s="128"/>
      <c r="AX357" s="128"/>
      <c r="AY357" s="130" t="s">
        <v>172</v>
      </c>
      <c r="AZ357" s="128"/>
      <c r="BA357" s="128"/>
      <c r="BB357" s="128"/>
      <c r="BC357" s="128"/>
      <c r="BD357" s="128"/>
      <c r="BE357" s="128"/>
      <c r="BF357" s="128"/>
      <c r="BG357" s="128"/>
      <c r="BH357" s="128"/>
      <c r="BI357" s="128"/>
      <c r="BJ357" s="128"/>
      <c r="BK357" s="138">
        <f>SUM(BK358:BK363)</f>
        <v>0</v>
      </c>
      <c r="BL357" s="128"/>
      <c r="BM357" s="128"/>
    </row>
    <row r="358" spans="1:65" ht="36" customHeight="1">
      <c r="A358" s="16"/>
      <c r="B358" s="17"/>
      <c r="C358" s="141" t="s">
        <v>702</v>
      </c>
      <c r="D358" s="141" t="s">
        <v>175</v>
      </c>
      <c r="E358" s="142" t="s">
        <v>703</v>
      </c>
      <c r="F358" s="143" t="s">
        <v>704</v>
      </c>
      <c r="G358" s="144" t="s">
        <v>178</v>
      </c>
      <c r="H358" s="145">
        <v>24.631</v>
      </c>
      <c r="I358" s="146"/>
      <c r="J358" s="147">
        <f>ROUND(I358*H358,2)</f>
        <v>0</v>
      </c>
      <c r="K358" s="148"/>
      <c r="L358" s="17"/>
      <c r="M358" s="149" t="s">
        <v>1</v>
      </c>
      <c r="N358" s="75" t="s">
        <v>75</v>
      </c>
      <c r="O358" s="16"/>
      <c r="P358" s="150">
        <f>O358*H358</f>
        <v>0</v>
      </c>
      <c r="Q358" s="150">
        <v>3.2699999999999999E-3</v>
      </c>
      <c r="R358" s="150">
        <f>Q358*H358</f>
        <v>8.0543370000000003E-2</v>
      </c>
      <c r="S358" s="150">
        <v>0</v>
      </c>
      <c r="T358" s="151">
        <f>S358*H358</f>
        <v>0</v>
      </c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52" t="s">
        <v>264</v>
      </c>
      <c r="AS358" s="16"/>
      <c r="AT358" s="152" t="s">
        <v>175</v>
      </c>
      <c r="AU358" s="152" t="s">
        <v>10</v>
      </c>
      <c r="AV358" s="16"/>
      <c r="AW358" s="16"/>
      <c r="AX358" s="16"/>
      <c r="AY358" s="3" t="s">
        <v>172</v>
      </c>
      <c r="AZ358" s="16"/>
      <c r="BA358" s="16"/>
      <c r="BB358" s="16"/>
      <c r="BC358" s="16"/>
      <c r="BD358" s="16"/>
      <c r="BE358" s="81">
        <f>IF(N358="základná",J358,0)</f>
        <v>0</v>
      </c>
      <c r="BF358" s="81">
        <f>IF(N358="znížená",J358,0)</f>
        <v>0</v>
      </c>
      <c r="BG358" s="81">
        <f>IF(N358="zákl. prenesená",J358,0)</f>
        <v>0</v>
      </c>
      <c r="BH358" s="81">
        <f>IF(N358="zníž. prenesená",J358,0)</f>
        <v>0</v>
      </c>
      <c r="BI358" s="81">
        <f>IF(N358="nulová",J358,0)</f>
        <v>0</v>
      </c>
      <c r="BJ358" s="3" t="s">
        <v>10</v>
      </c>
      <c r="BK358" s="81">
        <f>ROUND(I358*H358,2)</f>
        <v>0</v>
      </c>
      <c r="BL358" s="3" t="s">
        <v>264</v>
      </c>
      <c r="BM358" s="152" t="s">
        <v>705</v>
      </c>
    </row>
    <row r="359" spans="1:65" ht="14.25" customHeight="1">
      <c r="A359" s="153"/>
      <c r="B359" s="154"/>
      <c r="C359" s="153"/>
      <c r="D359" s="155" t="s">
        <v>181</v>
      </c>
      <c r="E359" s="156" t="s">
        <v>1</v>
      </c>
      <c r="F359" s="157" t="s">
        <v>706</v>
      </c>
      <c r="G359" s="153"/>
      <c r="H359" s="158">
        <v>12.359</v>
      </c>
      <c r="I359" s="153"/>
      <c r="J359" s="153"/>
      <c r="K359" s="153"/>
      <c r="L359" s="154"/>
      <c r="M359" s="159"/>
      <c r="N359" s="153"/>
      <c r="O359" s="153"/>
      <c r="P359" s="153"/>
      <c r="Q359" s="153"/>
      <c r="R359" s="153"/>
      <c r="S359" s="153"/>
      <c r="T359" s="160"/>
      <c r="U359" s="153"/>
      <c r="V359" s="153"/>
      <c r="W359" s="153"/>
      <c r="X359" s="153"/>
      <c r="Y359" s="153"/>
      <c r="Z359" s="153"/>
      <c r="AA359" s="153"/>
      <c r="AB359" s="153"/>
      <c r="AC359" s="153"/>
      <c r="AD359" s="153"/>
      <c r="AE359" s="153"/>
      <c r="AF359" s="153"/>
      <c r="AG359" s="153"/>
      <c r="AH359" s="153"/>
      <c r="AI359" s="153"/>
      <c r="AJ359" s="153"/>
      <c r="AK359" s="153"/>
      <c r="AL359" s="153"/>
      <c r="AM359" s="153"/>
      <c r="AN359" s="153"/>
      <c r="AO359" s="153"/>
      <c r="AP359" s="153"/>
      <c r="AQ359" s="153"/>
      <c r="AR359" s="153"/>
      <c r="AS359" s="153"/>
      <c r="AT359" s="156" t="s">
        <v>181</v>
      </c>
      <c r="AU359" s="156" t="s">
        <v>10</v>
      </c>
      <c r="AV359" s="153" t="s">
        <v>10</v>
      </c>
      <c r="AW359" s="153" t="s">
        <v>64</v>
      </c>
      <c r="AX359" s="153" t="s">
        <v>15</v>
      </c>
      <c r="AY359" s="156" t="s">
        <v>172</v>
      </c>
      <c r="AZ359" s="153"/>
      <c r="BA359" s="153"/>
      <c r="BB359" s="153"/>
      <c r="BC359" s="153"/>
      <c r="BD359" s="153"/>
      <c r="BE359" s="153"/>
      <c r="BF359" s="153"/>
      <c r="BG359" s="153"/>
      <c r="BH359" s="153"/>
      <c r="BI359" s="153"/>
      <c r="BJ359" s="153"/>
      <c r="BK359" s="153"/>
      <c r="BL359" s="153"/>
      <c r="BM359" s="153"/>
    </row>
    <row r="360" spans="1:65" ht="14.25" customHeight="1">
      <c r="A360" s="153"/>
      <c r="B360" s="154"/>
      <c r="C360" s="153"/>
      <c r="D360" s="155" t="s">
        <v>181</v>
      </c>
      <c r="E360" s="156" t="s">
        <v>1</v>
      </c>
      <c r="F360" s="157" t="s">
        <v>707</v>
      </c>
      <c r="G360" s="153"/>
      <c r="H360" s="158">
        <v>12.272</v>
      </c>
      <c r="I360" s="153"/>
      <c r="J360" s="153"/>
      <c r="K360" s="153"/>
      <c r="L360" s="154"/>
      <c r="M360" s="159"/>
      <c r="N360" s="153"/>
      <c r="O360" s="153"/>
      <c r="P360" s="153"/>
      <c r="Q360" s="153"/>
      <c r="R360" s="153"/>
      <c r="S360" s="153"/>
      <c r="T360" s="160"/>
      <c r="U360" s="153"/>
      <c r="V360" s="153"/>
      <c r="W360" s="153"/>
      <c r="X360" s="153"/>
      <c r="Y360" s="153"/>
      <c r="Z360" s="153"/>
      <c r="AA360" s="153"/>
      <c r="AB360" s="153"/>
      <c r="AC360" s="153"/>
      <c r="AD360" s="153"/>
      <c r="AE360" s="153"/>
      <c r="AF360" s="153"/>
      <c r="AG360" s="153"/>
      <c r="AH360" s="153"/>
      <c r="AI360" s="153"/>
      <c r="AJ360" s="153"/>
      <c r="AK360" s="153"/>
      <c r="AL360" s="153"/>
      <c r="AM360" s="153"/>
      <c r="AN360" s="153"/>
      <c r="AO360" s="153"/>
      <c r="AP360" s="153"/>
      <c r="AQ360" s="153"/>
      <c r="AR360" s="153"/>
      <c r="AS360" s="153"/>
      <c r="AT360" s="156" t="s">
        <v>181</v>
      </c>
      <c r="AU360" s="156" t="s">
        <v>10</v>
      </c>
      <c r="AV360" s="153" t="s">
        <v>10</v>
      </c>
      <c r="AW360" s="153" t="s">
        <v>64</v>
      </c>
      <c r="AX360" s="153" t="s">
        <v>15</v>
      </c>
      <c r="AY360" s="156" t="s">
        <v>172</v>
      </c>
      <c r="AZ360" s="153"/>
      <c r="BA360" s="153"/>
      <c r="BB360" s="153"/>
      <c r="BC360" s="153"/>
      <c r="BD360" s="153"/>
      <c r="BE360" s="153"/>
      <c r="BF360" s="153"/>
      <c r="BG360" s="153"/>
      <c r="BH360" s="153"/>
      <c r="BI360" s="153"/>
      <c r="BJ360" s="153"/>
      <c r="BK360" s="153"/>
      <c r="BL360" s="153"/>
      <c r="BM360" s="153"/>
    </row>
    <row r="361" spans="1:65" ht="14.25" customHeight="1">
      <c r="A361" s="161"/>
      <c r="B361" s="162"/>
      <c r="C361" s="161"/>
      <c r="D361" s="155" t="s">
        <v>181</v>
      </c>
      <c r="E361" s="163" t="s">
        <v>44</v>
      </c>
      <c r="F361" s="164" t="s">
        <v>196</v>
      </c>
      <c r="G361" s="161"/>
      <c r="H361" s="165">
        <v>24.631</v>
      </c>
      <c r="I361" s="161"/>
      <c r="J361" s="161"/>
      <c r="K361" s="161"/>
      <c r="L361" s="162"/>
      <c r="M361" s="166"/>
      <c r="N361" s="161"/>
      <c r="O361" s="161"/>
      <c r="P361" s="161"/>
      <c r="Q361" s="161"/>
      <c r="R361" s="161"/>
      <c r="S361" s="161"/>
      <c r="T361" s="167"/>
      <c r="U361" s="161"/>
      <c r="V361" s="161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  <c r="AG361" s="161"/>
      <c r="AH361" s="161"/>
      <c r="AI361" s="161"/>
      <c r="AJ361" s="161"/>
      <c r="AK361" s="161"/>
      <c r="AL361" s="161"/>
      <c r="AM361" s="161"/>
      <c r="AN361" s="161"/>
      <c r="AO361" s="161"/>
      <c r="AP361" s="161"/>
      <c r="AQ361" s="161"/>
      <c r="AR361" s="161"/>
      <c r="AS361" s="161"/>
      <c r="AT361" s="163" t="s">
        <v>181</v>
      </c>
      <c r="AU361" s="163" t="s">
        <v>10</v>
      </c>
      <c r="AV361" s="161" t="s">
        <v>179</v>
      </c>
      <c r="AW361" s="161" t="s">
        <v>64</v>
      </c>
      <c r="AX361" s="161" t="s">
        <v>153</v>
      </c>
      <c r="AY361" s="163" t="s">
        <v>172</v>
      </c>
      <c r="AZ361" s="161"/>
      <c r="BA361" s="161"/>
      <c r="BB361" s="161"/>
      <c r="BC361" s="161"/>
      <c r="BD361" s="161"/>
      <c r="BE361" s="161"/>
      <c r="BF361" s="161"/>
      <c r="BG361" s="161"/>
      <c r="BH361" s="161"/>
      <c r="BI361" s="161"/>
      <c r="BJ361" s="161"/>
      <c r="BK361" s="161"/>
      <c r="BL361" s="161"/>
      <c r="BM361" s="161"/>
    </row>
    <row r="362" spans="1:65" ht="16.5" customHeight="1">
      <c r="A362" s="16"/>
      <c r="B362" s="17"/>
      <c r="C362" s="168" t="s">
        <v>708</v>
      </c>
      <c r="D362" s="168" t="s">
        <v>271</v>
      </c>
      <c r="E362" s="169" t="s">
        <v>709</v>
      </c>
      <c r="F362" s="170" t="s">
        <v>710</v>
      </c>
      <c r="G362" s="171" t="s">
        <v>178</v>
      </c>
      <c r="H362" s="172">
        <v>25.37</v>
      </c>
      <c r="I362" s="173"/>
      <c r="J362" s="174">
        <f t="shared" ref="J362:J363" si="151">ROUND(I362*H362,2)</f>
        <v>0</v>
      </c>
      <c r="K362" s="175"/>
      <c r="L362" s="176"/>
      <c r="M362" s="177" t="s">
        <v>1</v>
      </c>
      <c r="N362" s="178" t="s">
        <v>75</v>
      </c>
      <c r="O362" s="16"/>
      <c r="P362" s="150">
        <f t="shared" ref="P362:P363" si="152">O362*H362</f>
        <v>0</v>
      </c>
      <c r="Q362" s="150">
        <v>3.32E-2</v>
      </c>
      <c r="R362" s="150">
        <f t="shared" ref="R362:R363" si="153">Q362*H362</f>
        <v>0.84228400000000003</v>
      </c>
      <c r="S362" s="150">
        <v>0</v>
      </c>
      <c r="T362" s="151">
        <f t="shared" ref="T362:T363" si="154">S362*H362</f>
        <v>0</v>
      </c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52" t="s">
        <v>277</v>
      </c>
      <c r="AS362" s="16"/>
      <c r="AT362" s="152" t="s">
        <v>271</v>
      </c>
      <c r="AU362" s="152" t="s">
        <v>10</v>
      </c>
      <c r="AV362" s="16"/>
      <c r="AW362" s="16"/>
      <c r="AX362" s="16"/>
      <c r="AY362" s="3" t="s">
        <v>172</v>
      </c>
      <c r="AZ362" s="16"/>
      <c r="BA362" s="16"/>
      <c r="BB362" s="16"/>
      <c r="BC362" s="16"/>
      <c r="BD362" s="16"/>
      <c r="BE362" s="81">
        <f t="shared" ref="BE362:BE363" si="155">IF(N362="základná",J362,0)</f>
        <v>0</v>
      </c>
      <c r="BF362" s="81">
        <f t="shared" ref="BF362:BF363" si="156">IF(N362="znížená",J362,0)</f>
        <v>0</v>
      </c>
      <c r="BG362" s="81">
        <f t="shared" ref="BG362:BG363" si="157">IF(N362="zákl. prenesená",J362,0)</f>
        <v>0</v>
      </c>
      <c r="BH362" s="81">
        <f t="shared" ref="BH362:BH363" si="158">IF(N362="zníž. prenesená",J362,0)</f>
        <v>0</v>
      </c>
      <c r="BI362" s="81">
        <f t="shared" ref="BI362:BI363" si="159">IF(N362="nulová",J362,0)</f>
        <v>0</v>
      </c>
      <c r="BJ362" s="3" t="s">
        <v>10</v>
      </c>
      <c r="BK362" s="81">
        <f t="shared" ref="BK362:BK363" si="160">ROUND(I362*H362,2)</f>
        <v>0</v>
      </c>
      <c r="BL362" s="3" t="s">
        <v>264</v>
      </c>
      <c r="BM362" s="152" t="s">
        <v>711</v>
      </c>
    </row>
    <row r="363" spans="1:65" ht="24" customHeight="1">
      <c r="A363" s="16"/>
      <c r="B363" s="17"/>
      <c r="C363" s="141" t="s">
        <v>243</v>
      </c>
      <c r="D363" s="141" t="s">
        <v>175</v>
      </c>
      <c r="E363" s="142" t="s">
        <v>361</v>
      </c>
      <c r="F363" s="143" t="s">
        <v>363</v>
      </c>
      <c r="G363" s="144" t="s">
        <v>298</v>
      </c>
      <c r="H363" s="179"/>
      <c r="I363" s="146"/>
      <c r="J363" s="147">
        <f t="shared" si="151"/>
        <v>0</v>
      </c>
      <c r="K363" s="148"/>
      <c r="L363" s="17"/>
      <c r="M363" s="149" t="s">
        <v>1</v>
      </c>
      <c r="N363" s="75" t="s">
        <v>75</v>
      </c>
      <c r="O363" s="16"/>
      <c r="P363" s="150">
        <f t="shared" si="152"/>
        <v>0</v>
      </c>
      <c r="Q363" s="150">
        <v>0</v>
      </c>
      <c r="R363" s="150">
        <f t="shared" si="153"/>
        <v>0</v>
      </c>
      <c r="S363" s="150">
        <v>0</v>
      </c>
      <c r="T363" s="151">
        <f t="shared" si="154"/>
        <v>0</v>
      </c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52" t="s">
        <v>264</v>
      </c>
      <c r="AS363" s="16"/>
      <c r="AT363" s="152" t="s">
        <v>175</v>
      </c>
      <c r="AU363" s="152" t="s">
        <v>10</v>
      </c>
      <c r="AV363" s="16"/>
      <c r="AW363" s="16"/>
      <c r="AX363" s="16"/>
      <c r="AY363" s="3" t="s">
        <v>172</v>
      </c>
      <c r="AZ363" s="16"/>
      <c r="BA363" s="16"/>
      <c r="BB363" s="16"/>
      <c r="BC363" s="16"/>
      <c r="BD363" s="16"/>
      <c r="BE363" s="81">
        <f t="shared" si="155"/>
        <v>0</v>
      </c>
      <c r="BF363" s="81">
        <f t="shared" si="156"/>
        <v>0</v>
      </c>
      <c r="BG363" s="81">
        <f t="shared" si="157"/>
        <v>0</v>
      </c>
      <c r="BH363" s="81">
        <f t="shared" si="158"/>
        <v>0</v>
      </c>
      <c r="BI363" s="81">
        <f t="shared" si="159"/>
        <v>0</v>
      </c>
      <c r="BJ363" s="3" t="s">
        <v>10</v>
      </c>
      <c r="BK363" s="81">
        <f t="shared" si="160"/>
        <v>0</v>
      </c>
      <c r="BL363" s="3" t="s">
        <v>264</v>
      </c>
      <c r="BM363" s="152" t="s">
        <v>712</v>
      </c>
    </row>
    <row r="364" spans="1:65" ht="22.5" customHeight="1">
      <c r="A364" s="128"/>
      <c r="B364" s="129"/>
      <c r="C364" s="128"/>
      <c r="D364" s="130" t="s">
        <v>145</v>
      </c>
      <c r="E364" s="139" t="s">
        <v>713</v>
      </c>
      <c r="F364" s="139" t="s">
        <v>714</v>
      </c>
      <c r="G364" s="128"/>
      <c r="H364" s="128"/>
      <c r="I364" s="128"/>
      <c r="J364" s="140">
        <f>BK364</f>
        <v>0</v>
      </c>
      <c r="K364" s="128"/>
      <c r="L364" s="129"/>
      <c r="M364" s="133"/>
      <c r="N364" s="128"/>
      <c r="O364" s="128"/>
      <c r="P364" s="135">
        <f>SUM(P365:P382)</f>
        <v>0</v>
      </c>
      <c r="Q364" s="128"/>
      <c r="R364" s="135">
        <f>SUM(R365:R382)</f>
        <v>0.29720819999999998</v>
      </c>
      <c r="S364" s="128"/>
      <c r="T364" s="136">
        <f>SUM(T365:T382)</f>
        <v>9.3240000000000003E-2</v>
      </c>
      <c r="U364" s="128"/>
      <c r="V364" s="128"/>
      <c r="W364" s="128"/>
      <c r="X364" s="128"/>
      <c r="Y364" s="128"/>
      <c r="Z364" s="128"/>
      <c r="AA364" s="128"/>
      <c r="AB364" s="128"/>
      <c r="AC364" s="128"/>
      <c r="AD364" s="128"/>
      <c r="AE364" s="128"/>
      <c r="AF364" s="128"/>
      <c r="AG364" s="128"/>
      <c r="AH364" s="128"/>
      <c r="AI364" s="128"/>
      <c r="AJ364" s="128"/>
      <c r="AK364" s="128"/>
      <c r="AL364" s="128"/>
      <c r="AM364" s="128"/>
      <c r="AN364" s="128"/>
      <c r="AO364" s="128"/>
      <c r="AP364" s="128"/>
      <c r="AQ364" s="128"/>
      <c r="AR364" s="130" t="s">
        <v>10</v>
      </c>
      <c r="AS364" s="128"/>
      <c r="AT364" s="137" t="s">
        <v>145</v>
      </c>
      <c r="AU364" s="137" t="s">
        <v>153</v>
      </c>
      <c r="AV364" s="128"/>
      <c r="AW364" s="128"/>
      <c r="AX364" s="128"/>
      <c r="AY364" s="130" t="s">
        <v>172</v>
      </c>
      <c r="AZ364" s="128"/>
      <c r="BA364" s="128"/>
      <c r="BB364" s="128"/>
      <c r="BC364" s="128"/>
      <c r="BD364" s="128"/>
      <c r="BE364" s="128"/>
      <c r="BF364" s="128"/>
      <c r="BG364" s="128"/>
      <c r="BH364" s="128"/>
      <c r="BI364" s="128"/>
      <c r="BJ364" s="128"/>
      <c r="BK364" s="138">
        <f>SUM(BK365:BK382)</f>
        <v>0</v>
      </c>
      <c r="BL364" s="128"/>
      <c r="BM364" s="128"/>
    </row>
    <row r="365" spans="1:65" ht="16.5" customHeight="1">
      <c r="A365" s="16"/>
      <c r="B365" s="17"/>
      <c r="C365" s="141" t="s">
        <v>715</v>
      </c>
      <c r="D365" s="141" t="s">
        <v>175</v>
      </c>
      <c r="E365" s="142" t="s">
        <v>716</v>
      </c>
      <c r="F365" s="143" t="s">
        <v>717</v>
      </c>
      <c r="G365" s="144" t="s">
        <v>261</v>
      </c>
      <c r="H365" s="145">
        <v>30.8</v>
      </c>
      <c r="I365" s="146"/>
      <c r="J365" s="147">
        <f>ROUND(I365*H365,2)</f>
        <v>0</v>
      </c>
      <c r="K365" s="148"/>
      <c r="L365" s="17"/>
      <c r="M365" s="149" t="s">
        <v>1</v>
      </c>
      <c r="N365" s="75" t="s">
        <v>75</v>
      </c>
      <c r="O365" s="16"/>
      <c r="P365" s="150">
        <f>O365*H365</f>
        <v>0</v>
      </c>
      <c r="Q365" s="150">
        <v>0</v>
      </c>
      <c r="R365" s="150">
        <f>Q365*H365</f>
        <v>0</v>
      </c>
      <c r="S365" s="150">
        <v>1E-3</v>
      </c>
      <c r="T365" s="151">
        <f>S365*H365</f>
        <v>3.0800000000000001E-2</v>
      </c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52" t="s">
        <v>264</v>
      </c>
      <c r="AS365" s="16"/>
      <c r="AT365" s="152" t="s">
        <v>175</v>
      </c>
      <c r="AU365" s="152" t="s">
        <v>10</v>
      </c>
      <c r="AV365" s="16"/>
      <c r="AW365" s="16"/>
      <c r="AX365" s="16"/>
      <c r="AY365" s="3" t="s">
        <v>172</v>
      </c>
      <c r="AZ365" s="16"/>
      <c r="BA365" s="16"/>
      <c r="BB365" s="16"/>
      <c r="BC365" s="16"/>
      <c r="BD365" s="16"/>
      <c r="BE365" s="81">
        <f>IF(N365="základná",J365,0)</f>
        <v>0</v>
      </c>
      <c r="BF365" s="81">
        <f>IF(N365="znížená",J365,0)</f>
        <v>0</v>
      </c>
      <c r="BG365" s="81">
        <f>IF(N365="zákl. prenesená",J365,0)</f>
        <v>0</v>
      </c>
      <c r="BH365" s="81">
        <f>IF(N365="zníž. prenesená",J365,0)</f>
        <v>0</v>
      </c>
      <c r="BI365" s="81">
        <f>IF(N365="nulová",J365,0)</f>
        <v>0</v>
      </c>
      <c r="BJ365" s="3" t="s">
        <v>10</v>
      </c>
      <c r="BK365" s="81">
        <f>ROUND(I365*H365,2)</f>
        <v>0</v>
      </c>
      <c r="BL365" s="3" t="s">
        <v>264</v>
      </c>
      <c r="BM365" s="152" t="s">
        <v>718</v>
      </c>
    </row>
    <row r="366" spans="1:65" ht="14.25" customHeight="1">
      <c r="A366" s="153"/>
      <c r="B366" s="154"/>
      <c r="C366" s="153"/>
      <c r="D366" s="155" t="s">
        <v>181</v>
      </c>
      <c r="E366" s="156" t="s">
        <v>1</v>
      </c>
      <c r="F366" s="157" t="s">
        <v>719</v>
      </c>
      <c r="G366" s="153"/>
      <c r="H366" s="158">
        <v>30.8</v>
      </c>
      <c r="I366" s="153"/>
      <c r="J366" s="153"/>
      <c r="K366" s="153"/>
      <c r="L366" s="154"/>
      <c r="M366" s="159"/>
      <c r="N366" s="153"/>
      <c r="O366" s="153"/>
      <c r="P366" s="153"/>
      <c r="Q366" s="153"/>
      <c r="R366" s="153"/>
      <c r="S366" s="153"/>
      <c r="T366" s="160"/>
      <c r="U366" s="153"/>
      <c r="V366" s="153"/>
      <c r="W366" s="153"/>
      <c r="X366" s="153"/>
      <c r="Y366" s="153"/>
      <c r="Z366" s="153"/>
      <c r="AA366" s="153"/>
      <c r="AB366" s="153"/>
      <c r="AC366" s="153"/>
      <c r="AD366" s="153"/>
      <c r="AE366" s="153"/>
      <c r="AF366" s="153"/>
      <c r="AG366" s="153"/>
      <c r="AH366" s="153"/>
      <c r="AI366" s="153"/>
      <c r="AJ366" s="153"/>
      <c r="AK366" s="153"/>
      <c r="AL366" s="153"/>
      <c r="AM366" s="153"/>
      <c r="AN366" s="153"/>
      <c r="AO366" s="153"/>
      <c r="AP366" s="153"/>
      <c r="AQ366" s="153"/>
      <c r="AR366" s="153"/>
      <c r="AS366" s="153"/>
      <c r="AT366" s="156" t="s">
        <v>181</v>
      </c>
      <c r="AU366" s="156" t="s">
        <v>10</v>
      </c>
      <c r="AV366" s="153" t="s">
        <v>10</v>
      </c>
      <c r="AW366" s="153" t="s">
        <v>64</v>
      </c>
      <c r="AX366" s="153" t="s">
        <v>153</v>
      </c>
      <c r="AY366" s="156" t="s">
        <v>172</v>
      </c>
      <c r="AZ366" s="153"/>
      <c r="BA366" s="153"/>
      <c r="BB366" s="153"/>
      <c r="BC366" s="153"/>
      <c r="BD366" s="153"/>
      <c r="BE366" s="153"/>
      <c r="BF366" s="153"/>
      <c r="BG366" s="153"/>
      <c r="BH366" s="153"/>
      <c r="BI366" s="153"/>
      <c r="BJ366" s="153"/>
      <c r="BK366" s="153"/>
      <c r="BL366" s="153"/>
      <c r="BM366" s="153"/>
    </row>
    <row r="367" spans="1:65" ht="16.5" customHeight="1">
      <c r="A367" s="16"/>
      <c r="B367" s="17"/>
      <c r="C367" s="141" t="s">
        <v>720</v>
      </c>
      <c r="D367" s="141" t="s">
        <v>175</v>
      </c>
      <c r="E367" s="142" t="s">
        <v>721</v>
      </c>
      <c r="F367" s="143" t="s">
        <v>722</v>
      </c>
      <c r="G367" s="144" t="s">
        <v>261</v>
      </c>
      <c r="H367" s="145">
        <v>30.8</v>
      </c>
      <c r="I367" s="146"/>
      <c r="J367" s="147">
        <f>ROUND(I367*H367,2)</f>
        <v>0</v>
      </c>
      <c r="K367" s="148"/>
      <c r="L367" s="17"/>
      <c r="M367" s="149" t="s">
        <v>1</v>
      </c>
      <c r="N367" s="75" t="s">
        <v>75</v>
      </c>
      <c r="O367" s="16"/>
      <c r="P367" s="150">
        <f>O367*H367</f>
        <v>0</v>
      </c>
      <c r="Q367" s="150">
        <v>4.0000000000000003E-5</v>
      </c>
      <c r="R367" s="150">
        <f>Q367*H367</f>
        <v>1.232E-3</v>
      </c>
      <c r="S367" s="150">
        <v>0</v>
      </c>
      <c r="T367" s="151">
        <f>S367*H367</f>
        <v>0</v>
      </c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52" t="s">
        <v>264</v>
      </c>
      <c r="AS367" s="16"/>
      <c r="AT367" s="152" t="s">
        <v>175</v>
      </c>
      <c r="AU367" s="152" t="s">
        <v>10</v>
      </c>
      <c r="AV367" s="16"/>
      <c r="AW367" s="16"/>
      <c r="AX367" s="16"/>
      <c r="AY367" s="3" t="s">
        <v>172</v>
      </c>
      <c r="AZ367" s="16"/>
      <c r="BA367" s="16"/>
      <c r="BB367" s="16"/>
      <c r="BC367" s="16"/>
      <c r="BD367" s="16"/>
      <c r="BE367" s="81">
        <f>IF(N367="základná",J367,0)</f>
        <v>0</v>
      </c>
      <c r="BF367" s="81">
        <f>IF(N367="znížená",J367,0)</f>
        <v>0</v>
      </c>
      <c r="BG367" s="81">
        <f>IF(N367="zákl. prenesená",J367,0)</f>
        <v>0</v>
      </c>
      <c r="BH367" s="81">
        <f>IF(N367="zníž. prenesená",J367,0)</f>
        <v>0</v>
      </c>
      <c r="BI367" s="81">
        <f>IF(N367="nulová",J367,0)</f>
        <v>0</v>
      </c>
      <c r="BJ367" s="3" t="s">
        <v>10</v>
      </c>
      <c r="BK367" s="81">
        <f>ROUND(I367*H367,2)</f>
        <v>0</v>
      </c>
      <c r="BL367" s="3" t="s">
        <v>264</v>
      </c>
      <c r="BM367" s="152" t="s">
        <v>723</v>
      </c>
    </row>
    <row r="368" spans="1:65" ht="14.25" customHeight="1">
      <c r="A368" s="153"/>
      <c r="B368" s="154"/>
      <c r="C368" s="153"/>
      <c r="D368" s="155" t="s">
        <v>181</v>
      </c>
      <c r="E368" s="156" t="s">
        <v>1</v>
      </c>
      <c r="F368" s="157" t="s">
        <v>719</v>
      </c>
      <c r="G368" s="153"/>
      <c r="H368" s="158">
        <v>30.8</v>
      </c>
      <c r="I368" s="153"/>
      <c r="J368" s="153"/>
      <c r="K368" s="153"/>
      <c r="L368" s="154"/>
      <c r="M368" s="159"/>
      <c r="N368" s="153"/>
      <c r="O368" s="153"/>
      <c r="P368" s="153"/>
      <c r="Q368" s="153"/>
      <c r="R368" s="153"/>
      <c r="S368" s="153"/>
      <c r="T368" s="160"/>
      <c r="U368" s="153"/>
      <c r="V368" s="153"/>
      <c r="W368" s="153"/>
      <c r="X368" s="153"/>
      <c r="Y368" s="153"/>
      <c r="Z368" s="153"/>
      <c r="AA368" s="153"/>
      <c r="AB368" s="153"/>
      <c r="AC368" s="153"/>
      <c r="AD368" s="153"/>
      <c r="AE368" s="153"/>
      <c r="AF368" s="153"/>
      <c r="AG368" s="153"/>
      <c r="AH368" s="153"/>
      <c r="AI368" s="153"/>
      <c r="AJ368" s="153"/>
      <c r="AK368" s="153"/>
      <c r="AL368" s="153"/>
      <c r="AM368" s="153"/>
      <c r="AN368" s="153"/>
      <c r="AO368" s="153"/>
      <c r="AP368" s="153"/>
      <c r="AQ368" s="153"/>
      <c r="AR368" s="153"/>
      <c r="AS368" s="153"/>
      <c r="AT368" s="156" t="s">
        <v>181</v>
      </c>
      <c r="AU368" s="156" t="s">
        <v>10</v>
      </c>
      <c r="AV368" s="153" t="s">
        <v>10</v>
      </c>
      <c r="AW368" s="153" t="s">
        <v>64</v>
      </c>
      <c r="AX368" s="153" t="s">
        <v>153</v>
      </c>
      <c r="AY368" s="156" t="s">
        <v>172</v>
      </c>
      <c r="AZ368" s="153"/>
      <c r="BA368" s="153"/>
      <c r="BB368" s="153"/>
      <c r="BC368" s="153"/>
      <c r="BD368" s="153"/>
      <c r="BE368" s="153"/>
      <c r="BF368" s="153"/>
      <c r="BG368" s="153"/>
      <c r="BH368" s="153"/>
      <c r="BI368" s="153"/>
      <c r="BJ368" s="153"/>
      <c r="BK368" s="153"/>
      <c r="BL368" s="153"/>
      <c r="BM368" s="153"/>
    </row>
    <row r="369" spans="1:65" ht="16.5" customHeight="1">
      <c r="A369" s="16"/>
      <c r="B369" s="17"/>
      <c r="C369" s="168" t="s">
        <v>724</v>
      </c>
      <c r="D369" s="168" t="s">
        <v>271</v>
      </c>
      <c r="E369" s="169" t="s">
        <v>725</v>
      </c>
      <c r="F369" s="170" t="s">
        <v>726</v>
      </c>
      <c r="G369" s="171" t="s">
        <v>261</v>
      </c>
      <c r="H369" s="172">
        <v>31.724</v>
      </c>
      <c r="I369" s="173"/>
      <c r="J369" s="174">
        <f>ROUND(I369*H369,2)</f>
        <v>0</v>
      </c>
      <c r="K369" s="175"/>
      <c r="L369" s="176"/>
      <c r="M369" s="177" t="s">
        <v>1</v>
      </c>
      <c r="N369" s="178" t="s">
        <v>75</v>
      </c>
      <c r="O369" s="16"/>
      <c r="P369" s="150">
        <f>O369*H369</f>
        <v>0</v>
      </c>
      <c r="Q369" s="150">
        <v>2.5000000000000001E-3</v>
      </c>
      <c r="R369" s="150">
        <f>Q369*H369</f>
        <v>7.9310000000000005E-2</v>
      </c>
      <c r="S369" s="150">
        <v>0</v>
      </c>
      <c r="T369" s="151">
        <f>S369*H369</f>
        <v>0</v>
      </c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52" t="s">
        <v>277</v>
      </c>
      <c r="AS369" s="16"/>
      <c r="AT369" s="152" t="s">
        <v>271</v>
      </c>
      <c r="AU369" s="152" t="s">
        <v>10</v>
      </c>
      <c r="AV369" s="16"/>
      <c r="AW369" s="16"/>
      <c r="AX369" s="16"/>
      <c r="AY369" s="3" t="s">
        <v>172</v>
      </c>
      <c r="AZ369" s="16"/>
      <c r="BA369" s="16"/>
      <c r="BB369" s="16"/>
      <c r="BC369" s="16"/>
      <c r="BD369" s="16"/>
      <c r="BE369" s="81">
        <f>IF(N369="základná",J369,0)</f>
        <v>0</v>
      </c>
      <c r="BF369" s="81">
        <f>IF(N369="znížená",J369,0)</f>
        <v>0</v>
      </c>
      <c r="BG369" s="81">
        <f>IF(N369="zákl. prenesená",J369,0)</f>
        <v>0</v>
      </c>
      <c r="BH369" s="81">
        <f>IF(N369="zníž. prenesená",J369,0)</f>
        <v>0</v>
      </c>
      <c r="BI369" s="81">
        <f>IF(N369="nulová",J369,0)</f>
        <v>0</v>
      </c>
      <c r="BJ369" s="3" t="s">
        <v>10</v>
      </c>
      <c r="BK369" s="81">
        <f>ROUND(I369*H369,2)</f>
        <v>0</v>
      </c>
      <c r="BL369" s="3" t="s">
        <v>264</v>
      </c>
      <c r="BM369" s="152" t="s">
        <v>727</v>
      </c>
    </row>
    <row r="370" spans="1:65" ht="14.25" customHeight="1">
      <c r="A370" s="153"/>
      <c r="B370" s="154"/>
      <c r="C370" s="153"/>
      <c r="D370" s="155" t="s">
        <v>181</v>
      </c>
      <c r="E370" s="153"/>
      <c r="F370" s="157" t="s">
        <v>728</v>
      </c>
      <c r="G370" s="153"/>
      <c r="H370" s="158">
        <v>31.724</v>
      </c>
      <c r="I370" s="153"/>
      <c r="J370" s="153"/>
      <c r="K370" s="153"/>
      <c r="L370" s="154"/>
      <c r="M370" s="159"/>
      <c r="N370" s="153"/>
      <c r="O370" s="153"/>
      <c r="P370" s="153"/>
      <c r="Q370" s="153"/>
      <c r="R370" s="153"/>
      <c r="S370" s="153"/>
      <c r="T370" s="160"/>
      <c r="U370" s="153"/>
      <c r="V370" s="153"/>
      <c r="W370" s="153"/>
      <c r="X370" s="153"/>
      <c r="Y370" s="153"/>
      <c r="Z370" s="153"/>
      <c r="AA370" s="153"/>
      <c r="AB370" s="153"/>
      <c r="AC370" s="153"/>
      <c r="AD370" s="153"/>
      <c r="AE370" s="153"/>
      <c r="AF370" s="153"/>
      <c r="AG370" s="153"/>
      <c r="AH370" s="153"/>
      <c r="AI370" s="153"/>
      <c r="AJ370" s="153"/>
      <c r="AK370" s="153"/>
      <c r="AL370" s="153"/>
      <c r="AM370" s="153"/>
      <c r="AN370" s="153"/>
      <c r="AO370" s="153"/>
      <c r="AP370" s="153"/>
      <c r="AQ370" s="153"/>
      <c r="AR370" s="153"/>
      <c r="AS370" s="153"/>
      <c r="AT370" s="156" t="s">
        <v>181</v>
      </c>
      <c r="AU370" s="156" t="s">
        <v>10</v>
      </c>
      <c r="AV370" s="153" t="s">
        <v>10</v>
      </c>
      <c r="AW370" s="153" t="s">
        <v>4</v>
      </c>
      <c r="AX370" s="153" t="s">
        <v>153</v>
      </c>
      <c r="AY370" s="156" t="s">
        <v>172</v>
      </c>
      <c r="AZ370" s="153"/>
      <c r="BA370" s="153"/>
      <c r="BB370" s="153"/>
      <c r="BC370" s="153"/>
      <c r="BD370" s="153"/>
      <c r="BE370" s="153"/>
      <c r="BF370" s="153"/>
      <c r="BG370" s="153"/>
      <c r="BH370" s="153"/>
      <c r="BI370" s="153"/>
      <c r="BJ370" s="153"/>
      <c r="BK370" s="153"/>
      <c r="BL370" s="153"/>
      <c r="BM370" s="153"/>
    </row>
    <row r="371" spans="1:65" ht="24" customHeight="1">
      <c r="A371" s="16"/>
      <c r="B371" s="17"/>
      <c r="C371" s="141" t="s">
        <v>729</v>
      </c>
      <c r="D371" s="141" t="s">
        <v>175</v>
      </c>
      <c r="E371" s="142" t="s">
        <v>730</v>
      </c>
      <c r="F371" s="143" t="s">
        <v>731</v>
      </c>
      <c r="G371" s="144" t="s">
        <v>178</v>
      </c>
      <c r="H371" s="145">
        <v>62.44</v>
      </c>
      <c r="I371" s="146"/>
      <c r="J371" s="147">
        <f>ROUND(I371*H371,2)</f>
        <v>0</v>
      </c>
      <c r="K371" s="148"/>
      <c r="L371" s="17"/>
      <c r="M371" s="149" t="s">
        <v>1</v>
      </c>
      <c r="N371" s="75" t="s">
        <v>75</v>
      </c>
      <c r="O371" s="16"/>
      <c r="P371" s="150">
        <f>O371*H371</f>
        <v>0</v>
      </c>
      <c r="Q371" s="150">
        <v>0</v>
      </c>
      <c r="R371" s="150">
        <f>Q371*H371</f>
        <v>0</v>
      </c>
      <c r="S371" s="150">
        <v>1E-3</v>
      </c>
      <c r="T371" s="151">
        <f>S371*H371</f>
        <v>6.2440000000000002E-2</v>
      </c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52" t="s">
        <v>264</v>
      </c>
      <c r="AS371" s="16"/>
      <c r="AT371" s="152" t="s">
        <v>175</v>
      </c>
      <c r="AU371" s="152" t="s">
        <v>10</v>
      </c>
      <c r="AV371" s="16"/>
      <c r="AW371" s="16"/>
      <c r="AX371" s="16"/>
      <c r="AY371" s="3" t="s">
        <v>172</v>
      </c>
      <c r="AZ371" s="16"/>
      <c r="BA371" s="16"/>
      <c r="BB371" s="16"/>
      <c r="BC371" s="16"/>
      <c r="BD371" s="16"/>
      <c r="BE371" s="81">
        <f>IF(N371="základná",J371,0)</f>
        <v>0</v>
      </c>
      <c r="BF371" s="81">
        <f>IF(N371="znížená",J371,0)</f>
        <v>0</v>
      </c>
      <c r="BG371" s="81">
        <f>IF(N371="zákl. prenesená",J371,0)</f>
        <v>0</v>
      </c>
      <c r="BH371" s="81">
        <f>IF(N371="zníž. prenesená",J371,0)</f>
        <v>0</v>
      </c>
      <c r="BI371" s="81">
        <f>IF(N371="nulová",J371,0)</f>
        <v>0</v>
      </c>
      <c r="BJ371" s="3" t="s">
        <v>10</v>
      </c>
      <c r="BK371" s="81">
        <f>ROUND(I371*H371,2)</f>
        <v>0</v>
      </c>
      <c r="BL371" s="3" t="s">
        <v>264</v>
      </c>
      <c r="BM371" s="152" t="s">
        <v>732</v>
      </c>
    </row>
    <row r="372" spans="1:65" ht="14.25" customHeight="1">
      <c r="A372" s="153"/>
      <c r="B372" s="154"/>
      <c r="C372" s="153"/>
      <c r="D372" s="155" t="s">
        <v>181</v>
      </c>
      <c r="E372" s="156" t="s">
        <v>1</v>
      </c>
      <c r="F372" s="157" t="s">
        <v>733</v>
      </c>
      <c r="G372" s="153"/>
      <c r="H372" s="158">
        <v>62.44</v>
      </c>
      <c r="I372" s="153"/>
      <c r="J372" s="153"/>
      <c r="K372" s="153"/>
      <c r="L372" s="154"/>
      <c r="M372" s="159"/>
      <c r="N372" s="153"/>
      <c r="O372" s="153"/>
      <c r="P372" s="153"/>
      <c r="Q372" s="153"/>
      <c r="R372" s="153"/>
      <c r="S372" s="153"/>
      <c r="T372" s="160"/>
      <c r="U372" s="153"/>
      <c r="V372" s="153"/>
      <c r="W372" s="153"/>
      <c r="X372" s="153"/>
      <c r="Y372" s="153"/>
      <c r="Z372" s="153"/>
      <c r="AA372" s="153"/>
      <c r="AB372" s="153"/>
      <c r="AC372" s="153"/>
      <c r="AD372" s="153"/>
      <c r="AE372" s="153"/>
      <c r="AF372" s="153"/>
      <c r="AG372" s="153"/>
      <c r="AH372" s="153"/>
      <c r="AI372" s="153"/>
      <c r="AJ372" s="153"/>
      <c r="AK372" s="153"/>
      <c r="AL372" s="153"/>
      <c r="AM372" s="153"/>
      <c r="AN372" s="153"/>
      <c r="AO372" s="153"/>
      <c r="AP372" s="153"/>
      <c r="AQ372" s="153"/>
      <c r="AR372" s="153"/>
      <c r="AS372" s="153"/>
      <c r="AT372" s="156" t="s">
        <v>181</v>
      </c>
      <c r="AU372" s="156" t="s">
        <v>10</v>
      </c>
      <c r="AV372" s="153" t="s">
        <v>10</v>
      </c>
      <c r="AW372" s="153" t="s">
        <v>64</v>
      </c>
      <c r="AX372" s="153" t="s">
        <v>15</v>
      </c>
      <c r="AY372" s="156" t="s">
        <v>172</v>
      </c>
      <c r="AZ372" s="153"/>
      <c r="BA372" s="153"/>
      <c r="BB372" s="153"/>
      <c r="BC372" s="153"/>
      <c r="BD372" s="153"/>
      <c r="BE372" s="153"/>
      <c r="BF372" s="153"/>
      <c r="BG372" s="153"/>
      <c r="BH372" s="153"/>
      <c r="BI372" s="153"/>
      <c r="BJ372" s="153"/>
      <c r="BK372" s="153"/>
      <c r="BL372" s="153"/>
      <c r="BM372" s="153"/>
    </row>
    <row r="373" spans="1:65" ht="14.25" customHeight="1">
      <c r="A373" s="161"/>
      <c r="B373" s="162"/>
      <c r="C373" s="161"/>
      <c r="D373" s="155" t="s">
        <v>181</v>
      </c>
      <c r="E373" s="163" t="s">
        <v>11</v>
      </c>
      <c r="F373" s="164" t="s">
        <v>196</v>
      </c>
      <c r="G373" s="161"/>
      <c r="H373" s="165">
        <v>62.44</v>
      </c>
      <c r="I373" s="161"/>
      <c r="J373" s="161"/>
      <c r="K373" s="161"/>
      <c r="L373" s="162"/>
      <c r="M373" s="166"/>
      <c r="N373" s="161"/>
      <c r="O373" s="161"/>
      <c r="P373" s="161"/>
      <c r="Q373" s="161"/>
      <c r="R373" s="161"/>
      <c r="S373" s="161"/>
      <c r="T373" s="167"/>
      <c r="U373" s="161"/>
      <c r="V373" s="161"/>
      <c r="W373" s="161"/>
      <c r="X373" s="161"/>
      <c r="Y373" s="161"/>
      <c r="Z373" s="161"/>
      <c r="AA373" s="161"/>
      <c r="AB373" s="161"/>
      <c r="AC373" s="161"/>
      <c r="AD373" s="161"/>
      <c r="AE373" s="161"/>
      <c r="AF373" s="161"/>
      <c r="AG373" s="161"/>
      <c r="AH373" s="161"/>
      <c r="AI373" s="161"/>
      <c r="AJ373" s="161"/>
      <c r="AK373" s="161"/>
      <c r="AL373" s="161"/>
      <c r="AM373" s="161"/>
      <c r="AN373" s="161"/>
      <c r="AO373" s="161"/>
      <c r="AP373" s="161"/>
      <c r="AQ373" s="161"/>
      <c r="AR373" s="161"/>
      <c r="AS373" s="161"/>
      <c r="AT373" s="163" t="s">
        <v>181</v>
      </c>
      <c r="AU373" s="163" t="s">
        <v>10</v>
      </c>
      <c r="AV373" s="161" t="s">
        <v>179</v>
      </c>
      <c r="AW373" s="161" t="s">
        <v>64</v>
      </c>
      <c r="AX373" s="161" t="s">
        <v>153</v>
      </c>
      <c r="AY373" s="163" t="s">
        <v>172</v>
      </c>
      <c r="AZ373" s="161"/>
      <c r="BA373" s="161"/>
      <c r="BB373" s="161"/>
      <c r="BC373" s="161"/>
      <c r="BD373" s="161"/>
      <c r="BE373" s="161"/>
      <c r="BF373" s="161"/>
      <c r="BG373" s="161"/>
      <c r="BH373" s="161"/>
      <c r="BI373" s="161"/>
      <c r="BJ373" s="161"/>
      <c r="BK373" s="161"/>
      <c r="BL373" s="161"/>
      <c r="BM373" s="161"/>
    </row>
    <row r="374" spans="1:65" ht="24" customHeight="1">
      <c r="A374" s="16"/>
      <c r="B374" s="17"/>
      <c r="C374" s="141" t="s">
        <v>734</v>
      </c>
      <c r="D374" s="141" t="s">
        <v>175</v>
      </c>
      <c r="E374" s="142" t="s">
        <v>735</v>
      </c>
      <c r="F374" s="143" t="s">
        <v>736</v>
      </c>
      <c r="G374" s="144" t="s">
        <v>178</v>
      </c>
      <c r="H374" s="145">
        <v>62.44</v>
      </c>
      <c r="I374" s="146"/>
      <c r="J374" s="147">
        <f>ROUND(I374*H374,2)</f>
        <v>0</v>
      </c>
      <c r="K374" s="148"/>
      <c r="L374" s="17"/>
      <c r="M374" s="149" t="s">
        <v>1</v>
      </c>
      <c r="N374" s="75" t="s">
        <v>75</v>
      </c>
      <c r="O374" s="16"/>
      <c r="P374" s="150">
        <f>O374*H374</f>
        <v>0</v>
      </c>
      <c r="Q374" s="150">
        <v>2.9999999999999997E-4</v>
      </c>
      <c r="R374" s="150">
        <f>Q374*H374</f>
        <v>1.8731999999999999E-2</v>
      </c>
      <c r="S374" s="150">
        <v>0</v>
      </c>
      <c r="T374" s="151">
        <f>S374*H374</f>
        <v>0</v>
      </c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52" t="s">
        <v>264</v>
      </c>
      <c r="AS374" s="16"/>
      <c r="AT374" s="152" t="s">
        <v>175</v>
      </c>
      <c r="AU374" s="152" t="s">
        <v>10</v>
      </c>
      <c r="AV374" s="16"/>
      <c r="AW374" s="16"/>
      <c r="AX374" s="16"/>
      <c r="AY374" s="3" t="s">
        <v>172</v>
      </c>
      <c r="AZ374" s="16"/>
      <c r="BA374" s="16"/>
      <c r="BB374" s="16"/>
      <c r="BC374" s="16"/>
      <c r="BD374" s="16"/>
      <c r="BE374" s="81">
        <f>IF(N374="základná",J374,0)</f>
        <v>0</v>
      </c>
      <c r="BF374" s="81">
        <f>IF(N374="znížená",J374,0)</f>
        <v>0</v>
      </c>
      <c r="BG374" s="81">
        <f>IF(N374="zákl. prenesená",J374,0)</f>
        <v>0</v>
      </c>
      <c r="BH374" s="81">
        <f>IF(N374="zníž. prenesená",J374,0)</f>
        <v>0</v>
      </c>
      <c r="BI374" s="81">
        <f>IF(N374="nulová",J374,0)</f>
        <v>0</v>
      </c>
      <c r="BJ374" s="3" t="s">
        <v>10</v>
      </c>
      <c r="BK374" s="81">
        <f>ROUND(I374*H374,2)</f>
        <v>0</v>
      </c>
      <c r="BL374" s="3" t="s">
        <v>264</v>
      </c>
      <c r="BM374" s="152" t="s">
        <v>737</v>
      </c>
    </row>
    <row r="375" spans="1:65" ht="14.25" customHeight="1">
      <c r="A375" s="153"/>
      <c r="B375" s="154"/>
      <c r="C375" s="153"/>
      <c r="D375" s="155" t="s">
        <v>181</v>
      </c>
      <c r="E375" s="156" t="s">
        <v>1</v>
      </c>
      <c r="F375" s="157" t="s">
        <v>11</v>
      </c>
      <c r="G375" s="153"/>
      <c r="H375" s="158">
        <v>62.44</v>
      </c>
      <c r="I375" s="153"/>
      <c r="J375" s="153"/>
      <c r="K375" s="153"/>
      <c r="L375" s="154"/>
      <c r="M375" s="159"/>
      <c r="N375" s="153"/>
      <c r="O375" s="153"/>
      <c r="P375" s="153"/>
      <c r="Q375" s="153"/>
      <c r="R375" s="153"/>
      <c r="S375" s="153"/>
      <c r="T375" s="160"/>
      <c r="U375" s="153"/>
      <c r="V375" s="153"/>
      <c r="W375" s="153"/>
      <c r="X375" s="153"/>
      <c r="Y375" s="153"/>
      <c r="Z375" s="153"/>
      <c r="AA375" s="153"/>
      <c r="AB375" s="153"/>
      <c r="AC375" s="153"/>
      <c r="AD375" s="153"/>
      <c r="AE375" s="153"/>
      <c r="AF375" s="153"/>
      <c r="AG375" s="153"/>
      <c r="AH375" s="153"/>
      <c r="AI375" s="153"/>
      <c r="AJ375" s="153"/>
      <c r="AK375" s="153"/>
      <c r="AL375" s="153"/>
      <c r="AM375" s="153"/>
      <c r="AN375" s="153"/>
      <c r="AO375" s="153"/>
      <c r="AP375" s="153"/>
      <c r="AQ375" s="153"/>
      <c r="AR375" s="153"/>
      <c r="AS375" s="153"/>
      <c r="AT375" s="156" t="s">
        <v>181</v>
      </c>
      <c r="AU375" s="156" t="s">
        <v>10</v>
      </c>
      <c r="AV375" s="153" t="s">
        <v>10</v>
      </c>
      <c r="AW375" s="153" t="s">
        <v>64</v>
      </c>
      <c r="AX375" s="153" t="s">
        <v>153</v>
      </c>
      <c r="AY375" s="156" t="s">
        <v>172</v>
      </c>
      <c r="AZ375" s="153"/>
      <c r="BA375" s="153"/>
      <c r="BB375" s="153"/>
      <c r="BC375" s="153"/>
      <c r="BD375" s="153"/>
      <c r="BE375" s="153"/>
      <c r="BF375" s="153"/>
      <c r="BG375" s="153"/>
      <c r="BH375" s="153"/>
      <c r="BI375" s="153"/>
      <c r="BJ375" s="153"/>
      <c r="BK375" s="153"/>
      <c r="BL375" s="153"/>
      <c r="BM375" s="153"/>
    </row>
    <row r="376" spans="1:65" ht="36" customHeight="1">
      <c r="A376" s="16"/>
      <c r="B376" s="17"/>
      <c r="C376" s="168" t="s">
        <v>738</v>
      </c>
      <c r="D376" s="168" t="s">
        <v>271</v>
      </c>
      <c r="E376" s="169" t="s">
        <v>739</v>
      </c>
      <c r="F376" s="170" t="s">
        <v>740</v>
      </c>
      <c r="G376" s="171" t="s">
        <v>178</v>
      </c>
      <c r="H376" s="172">
        <v>64.313000000000002</v>
      </c>
      <c r="I376" s="173"/>
      <c r="J376" s="174">
        <f>ROUND(I376*H376,2)</f>
        <v>0</v>
      </c>
      <c r="K376" s="175"/>
      <c r="L376" s="176"/>
      <c r="M376" s="177" t="s">
        <v>1</v>
      </c>
      <c r="N376" s="178" t="s">
        <v>75</v>
      </c>
      <c r="O376" s="16"/>
      <c r="P376" s="150">
        <f>O376*H376</f>
        <v>0</v>
      </c>
      <c r="Q376" s="150">
        <v>3.0000000000000001E-3</v>
      </c>
      <c r="R376" s="150">
        <f>Q376*H376</f>
        <v>0.192939</v>
      </c>
      <c r="S376" s="150">
        <v>0</v>
      </c>
      <c r="T376" s="151">
        <f>S376*H376</f>
        <v>0</v>
      </c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52" t="s">
        <v>277</v>
      </c>
      <c r="AS376" s="16"/>
      <c r="AT376" s="152" t="s">
        <v>271</v>
      </c>
      <c r="AU376" s="152" t="s">
        <v>10</v>
      </c>
      <c r="AV376" s="16"/>
      <c r="AW376" s="16"/>
      <c r="AX376" s="16"/>
      <c r="AY376" s="3" t="s">
        <v>172</v>
      </c>
      <c r="AZ376" s="16"/>
      <c r="BA376" s="16"/>
      <c r="BB376" s="16"/>
      <c r="BC376" s="16"/>
      <c r="BD376" s="16"/>
      <c r="BE376" s="81">
        <f>IF(N376="základná",J376,0)</f>
        <v>0</v>
      </c>
      <c r="BF376" s="81">
        <f>IF(N376="znížená",J376,0)</f>
        <v>0</v>
      </c>
      <c r="BG376" s="81">
        <f>IF(N376="zákl. prenesená",J376,0)</f>
        <v>0</v>
      </c>
      <c r="BH376" s="81">
        <f>IF(N376="zníž. prenesená",J376,0)</f>
        <v>0</v>
      </c>
      <c r="BI376" s="81">
        <f>IF(N376="nulová",J376,0)</f>
        <v>0</v>
      </c>
      <c r="BJ376" s="3" t="s">
        <v>10</v>
      </c>
      <c r="BK376" s="81">
        <f>ROUND(I376*H376,2)</f>
        <v>0</v>
      </c>
      <c r="BL376" s="3" t="s">
        <v>264</v>
      </c>
      <c r="BM376" s="152" t="s">
        <v>741</v>
      </c>
    </row>
    <row r="377" spans="1:65" ht="14.25" customHeight="1">
      <c r="A377" s="153"/>
      <c r="B377" s="154"/>
      <c r="C377" s="153"/>
      <c r="D377" s="155" t="s">
        <v>181</v>
      </c>
      <c r="E377" s="156" t="s">
        <v>1</v>
      </c>
      <c r="F377" s="157" t="s">
        <v>742</v>
      </c>
      <c r="G377" s="153"/>
      <c r="H377" s="158">
        <v>64.313000000000002</v>
      </c>
      <c r="I377" s="153"/>
      <c r="J377" s="153"/>
      <c r="K377" s="153"/>
      <c r="L377" s="154"/>
      <c r="M377" s="159"/>
      <c r="N377" s="153"/>
      <c r="O377" s="153"/>
      <c r="P377" s="153"/>
      <c r="Q377" s="153"/>
      <c r="R377" s="153"/>
      <c r="S377" s="153"/>
      <c r="T377" s="160"/>
      <c r="U377" s="153"/>
      <c r="V377" s="153"/>
      <c r="W377" s="153"/>
      <c r="X377" s="153"/>
      <c r="Y377" s="153"/>
      <c r="Z377" s="153"/>
      <c r="AA377" s="153"/>
      <c r="AB377" s="153"/>
      <c r="AC377" s="153"/>
      <c r="AD377" s="153"/>
      <c r="AE377" s="153"/>
      <c r="AF377" s="153"/>
      <c r="AG377" s="153"/>
      <c r="AH377" s="153"/>
      <c r="AI377" s="153"/>
      <c r="AJ377" s="153"/>
      <c r="AK377" s="153"/>
      <c r="AL377" s="153"/>
      <c r="AM377" s="153"/>
      <c r="AN377" s="153"/>
      <c r="AO377" s="153"/>
      <c r="AP377" s="153"/>
      <c r="AQ377" s="153"/>
      <c r="AR377" s="153"/>
      <c r="AS377" s="153"/>
      <c r="AT377" s="156" t="s">
        <v>181</v>
      </c>
      <c r="AU377" s="156" t="s">
        <v>10</v>
      </c>
      <c r="AV377" s="153" t="s">
        <v>10</v>
      </c>
      <c r="AW377" s="153" t="s">
        <v>64</v>
      </c>
      <c r="AX377" s="153" t="s">
        <v>153</v>
      </c>
      <c r="AY377" s="156" t="s">
        <v>172</v>
      </c>
      <c r="AZ377" s="153"/>
      <c r="BA377" s="153"/>
      <c r="BB377" s="153"/>
      <c r="BC377" s="153"/>
      <c r="BD377" s="153"/>
      <c r="BE377" s="153"/>
      <c r="BF377" s="153"/>
      <c r="BG377" s="153"/>
      <c r="BH377" s="153"/>
      <c r="BI377" s="153"/>
      <c r="BJ377" s="153"/>
      <c r="BK377" s="153"/>
      <c r="BL377" s="153"/>
      <c r="BM377" s="153"/>
    </row>
    <row r="378" spans="1:65" ht="16.5" customHeight="1">
      <c r="A378" s="16"/>
      <c r="B378" s="17"/>
      <c r="C378" s="141" t="s">
        <v>743</v>
      </c>
      <c r="D378" s="141" t="s">
        <v>175</v>
      </c>
      <c r="E378" s="142" t="s">
        <v>744</v>
      </c>
      <c r="F378" s="143" t="s">
        <v>745</v>
      </c>
      <c r="G378" s="144" t="s">
        <v>178</v>
      </c>
      <c r="H378" s="145">
        <v>62.44</v>
      </c>
      <c r="I378" s="146"/>
      <c r="J378" s="147">
        <f>ROUND(I378*H378,2)</f>
        <v>0</v>
      </c>
      <c r="K378" s="148"/>
      <c r="L378" s="17"/>
      <c r="M378" s="149" t="s">
        <v>1</v>
      </c>
      <c r="N378" s="75" t="s">
        <v>75</v>
      </c>
      <c r="O378" s="16"/>
      <c r="P378" s="150">
        <f>O378*H378</f>
        <v>0</v>
      </c>
      <c r="Q378" s="150">
        <v>0</v>
      </c>
      <c r="R378" s="150">
        <f>Q378*H378</f>
        <v>0</v>
      </c>
      <c r="S378" s="150">
        <v>0</v>
      </c>
      <c r="T378" s="151">
        <f>S378*H378</f>
        <v>0</v>
      </c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52" t="s">
        <v>264</v>
      </c>
      <c r="AS378" s="16"/>
      <c r="AT378" s="152" t="s">
        <v>175</v>
      </c>
      <c r="AU378" s="152" t="s">
        <v>10</v>
      </c>
      <c r="AV378" s="16"/>
      <c r="AW378" s="16"/>
      <c r="AX378" s="16"/>
      <c r="AY378" s="3" t="s">
        <v>172</v>
      </c>
      <c r="AZ378" s="16"/>
      <c r="BA378" s="16"/>
      <c r="BB378" s="16"/>
      <c r="BC378" s="16"/>
      <c r="BD378" s="16"/>
      <c r="BE378" s="81">
        <f>IF(N378="základná",J378,0)</f>
        <v>0</v>
      </c>
      <c r="BF378" s="81">
        <f>IF(N378="znížená",J378,0)</f>
        <v>0</v>
      </c>
      <c r="BG378" s="81">
        <f>IF(N378="zákl. prenesená",J378,0)</f>
        <v>0</v>
      </c>
      <c r="BH378" s="81">
        <f>IF(N378="zníž. prenesená",J378,0)</f>
        <v>0</v>
      </c>
      <c r="BI378" s="81">
        <f>IF(N378="nulová",J378,0)</f>
        <v>0</v>
      </c>
      <c r="BJ378" s="3" t="s">
        <v>10</v>
      </c>
      <c r="BK378" s="81">
        <f>ROUND(I378*H378,2)</f>
        <v>0</v>
      </c>
      <c r="BL378" s="3" t="s">
        <v>264</v>
      </c>
      <c r="BM378" s="152" t="s">
        <v>746</v>
      </c>
    </row>
    <row r="379" spans="1:65" ht="14.25" customHeight="1">
      <c r="A379" s="153"/>
      <c r="B379" s="154"/>
      <c r="C379" s="153"/>
      <c r="D379" s="155" t="s">
        <v>181</v>
      </c>
      <c r="E379" s="156" t="s">
        <v>1</v>
      </c>
      <c r="F379" s="157" t="s">
        <v>11</v>
      </c>
      <c r="G379" s="153"/>
      <c r="H379" s="158">
        <v>62.44</v>
      </c>
      <c r="I379" s="153"/>
      <c r="J379" s="153"/>
      <c r="K379" s="153"/>
      <c r="L379" s="154"/>
      <c r="M379" s="159"/>
      <c r="N379" s="153"/>
      <c r="O379" s="153"/>
      <c r="P379" s="153"/>
      <c r="Q379" s="153"/>
      <c r="R379" s="153"/>
      <c r="S379" s="153"/>
      <c r="T379" s="160"/>
      <c r="U379" s="153"/>
      <c r="V379" s="153"/>
      <c r="W379" s="153"/>
      <c r="X379" s="153"/>
      <c r="Y379" s="153"/>
      <c r="Z379" s="153"/>
      <c r="AA379" s="153"/>
      <c r="AB379" s="153"/>
      <c r="AC379" s="153"/>
      <c r="AD379" s="153"/>
      <c r="AE379" s="153"/>
      <c r="AF379" s="153"/>
      <c r="AG379" s="153"/>
      <c r="AH379" s="153"/>
      <c r="AI379" s="153"/>
      <c r="AJ379" s="153"/>
      <c r="AK379" s="153"/>
      <c r="AL379" s="153"/>
      <c r="AM379" s="153"/>
      <c r="AN379" s="153"/>
      <c r="AO379" s="153"/>
      <c r="AP379" s="153"/>
      <c r="AQ379" s="153"/>
      <c r="AR379" s="153"/>
      <c r="AS379" s="153"/>
      <c r="AT379" s="156" t="s">
        <v>181</v>
      </c>
      <c r="AU379" s="156" t="s">
        <v>10</v>
      </c>
      <c r="AV379" s="153" t="s">
        <v>10</v>
      </c>
      <c r="AW379" s="153" t="s">
        <v>64</v>
      </c>
      <c r="AX379" s="153" t="s">
        <v>153</v>
      </c>
      <c r="AY379" s="156" t="s">
        <v>172</v>
      </c>
      <c r="AZ379" s="153"/>
      <c r="BA379" s="153"/>
      <c r="BB379" s="153"/>
      <c r="BC379" s="153"/>
      <c r="BD379" s="153"/>
      <c r="BE379" s="153"/>
      <c r="BF379" s="153"/>
      <c r="BG379" s="153"/>
      <c r="BH379" s="153"/>
      <c r="BI379" s="153"/>
      <c r="BJ379" s="153"/>
      <c r="BK379" s="153"/>
      <c r="BL379" s="153"/>
      <c r="BM379" s="153"/>
    </row>
    <row r="380" spans="1:65" ht="24" customHeight="1">
      <c r="A380" s="16"/>
      <c r="B380" s="17"/>
      <c r="C380" s="141" t="s">
        <v>747</v>
      </c>
      <c r="D380" s="141" t="s">
        <v>175</v>
      </c>
      <c r="E380" s="142" t="s">
        <v>748</v>
      </c>
      <c r="F380" s="143" t="s">
        <v>749</v>
      </c>
      <c r="G380" s="144" t="s">
        <v>178</v>
      </c>
      <c r="H380" s="145">
        <v>62.44</v>
      </c>
      <c r="I380" s="146"/>
      <c r="J380" s="147">
        <f>ROUND(I380*H380,2)</f>
        <v>0</v>
      </c>
      <c r="K380" s="148"/>
      <c r="L380" s="17"/>
      <c r="M380" s="149" t="s">
        <v>1</v>
      </c>
      <c r="N380" s="75" t="s">
        <v>75</v>
      </c>
      <c r="O380" s="16"/>
      <c r="P380" s="150">
        <f>O380*H380</f>
        <v>0</v>
      </c>
      <c r="Q380" s="150">
        <v>8.0000000000000007E-5</v>
      </c>
      <c r="R380" s="150">
        <f>Q380*H380</f>
        <v>4.9952E-3</v>
      </c>
      <c r="S380" s="150">
        <v>0</v>
      </c>
      <c r="T380" s="151">
        <f>S380*H380</f>
        <v>0</v>
      </c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52" t="s">
        <v>264</v>
      </c>
      <c r="AS380" s="16"/>
      <c r="AT380" s="152" t="s">
        <v>175</v>
      </c>
      <c r="AU380" s="152" t="s">
        <v>10</v>
      </c>
      <c r="AV380" s="16"/>
      <c r="AW380" s="16"/>
      <c r="AX380" s="16"/>
      <c r="AY380" s="3" t="s">
        <v>172</v>
      </c>
      <c r="AZ380" s="16"/>
      <c r="BA380" s="16"/>
      <c r="BB380" s="16"/>
      <c r="BC380" s="16"/>
      <c r="BD380" s="16"/>
      <c r="BE380" s="81">
        <f>IF(N380="základná",J380,0)</f>
        <v>0</v>
      </c>
      <c r="BF380" s="81">
        <f>IF(N380="znížená",J380,0)</f>
        <v>0</v>
      </c>
      <c r="BG380" s="81">
        <f>IF(N380="zákl. prenesená",J380,0)</f>
        <v>0</v>
      </c>
      <c r="BH380" s="81">
        <f>IF(N380="zníž. prenesená",J380,0)</f>
        <v>0</v>
      </c>
      <c r="BI380" s="81">
        <f>IF(N380="nulová",J380,0)</f>
        <v>0</v>
      </c>
      <c r="BJ380" s="3" t="s">
        <v>10</v>
      </c>
      <c r="BK380" s="81">
        <f>ROUND(I380*H380,2)</f>
        <v>0</v>
      </c>
      <c r="BL380" s="3" t="s">
        <v>264</v>
      </c>
      <c r="BM380" s="152" t="s">
        <v>750</v>
      </c>
    </row>
    <row r="381" spans="1:65" ht="14.25" customHeight="1">
      <c r="A381" s="153"/>
      <c r="B381" s="154"/>
      <c r="C381" s="153"/>
      <c r="D381" s="155" t="s">
        <v>181</v>
      </c>
      <c r="E381" s="156" t="s">
        <v>1</v>
      </c>
      <c r="F381" s="157" t="s">
        <v>11</v>
      </c>
      <c r="G381" s="153"/>
      <c r="H381" s="158">
        <v>62.44</v>
      </c>
      <c r="I381" s="153"/>
      <c r="J381" s="153"/>
      <c r="K381" s="153"/>
      <c r="L381" s="154"/>
      <c r="M381" s="159"/>
      <c r="N381" s="153"/>
      <c r="O381" s="153"/>
      <c r="P381" s="153"/>
      <c r="Q381" s="153"/>
      <c r="R381" s="153"/>
      <c r="S381" s="153"/>
      <c r="T381" s="160"/>
      <c r="U381" s="153"/>
      <c r="V381" s="153"/>
      <c r="W381" s="153"/>
      <c r="X381" s="153"/>
      <c r="Y381" s="153"/>
      <c r="Z381" s="153"/>
      <c r="AA381" s="153"/>
      <c r="AB381" s="153"/>
      <c r="AC381" s="153"/>
      <c r="AD381" s="153"/>
      <c r="AE381" s="153"/>
      <c r="AF381" s="153"/>
      <c r="AG381" s="153"/>
      <c r="AH381" s="153"/>
      <c r="AI381" s="153"/>
      <c r="AJ381" s="153"/>
      <c r="AK381" s="153"/>
      <c r="AL381" s="153"/>
      <c r="AM381" s="153"/>
      <c r="AN381" s="153"/>
      <c r="AO381" s="153"/>
      <c r="AP381" s="153"/>
      <c r="AQ381" s="153"/>
      <c r="AR381" s="153"/>
      <c r="AS381" s="153"/>
      <c r="AT381" s="156" t="s">
        <v>181</v>
      </c>
      <c r="AU381" s="156" t="s">
        <v>10</v>
      </c>
      <c r="AV381" s="153" t="s">
        <v>10</v>
      </c>
      <c r="AW381" s="153" t="s">
        <v>64</v>
      </c>
      <c r="AX381" s="153" t="s">
        <v>153</v>
      </c>
      <c r="AY381" s="156" t="s">
        <v>172</v>
      </c>
      <c r="AZ381" s="153"/>
      <c r="BA381" s="153"/>
      <c r="BB381" s="153"/>
      <c r="BC381" s="153"/>
      <c r="BD381" s="153"/>
      <c r="BE381" s="153"/>
      <c r="BF381" s="153"/>
      <c r="BG381" s="153"/>
      <c r="BH381" s="153"/>
      <c r="BI381" s="153"/>
      <c r="BJ381" s="153"/>
      <c r="BK381" s="153"/>
      <c r="BL381" s="153"/>
      <c r="BM381" s="153"/>
    </row>
    <row r="382" spans="1:65" ht="24" customHeight="1">
      <c r="A382" s="16"/>
      <c r="B382" s="17"/>
      <c r="C382" s="141" t="s">
        <v>751</v>
      </c>
      <c r="D382" s="141" t="s">
        <v>175</v>
      </c>
      <c r="E382" s="142" t="s">
        <v>752</v>
      </c>
      <c r="F382" s="143" t="s">
        <v>753</v>
      </c>
      <c r="G382" s="144" t="s">
        <v>298</v>
      </c>
      <c r="H382" s="179"/>
      <c r="I382" s="146"/>
      <c r="J382" s="147">
        <f>ROUND(I382*H382,2)</f>
        <v>0</v>
      </c>
      <c r="K382" s="148"/>
      <c r="L382" s="17"/>
      <c r="M382" s="149" t="s">
        <v>1</v>
      </c>
      <c r="N382" s="75" t="s">
        <v>75</v>
      </c>
      <c r="O382" s="16"/>
      <c r="P382" s="150">
        <f>O382*H382</f>
        <v>0</v>
      </c>
      <c r="Q382" s="150">
        <v>0</v>
      </c>
      <c r="R382" s="150">
        <f>Q382*H382</f>
        <v>0</v>
      </c>
      <c r="S382" s="150">
        <v>0</v>
      </c>
      <c r="T382" s="151">
        <f>S382*H382</f>
        <v>0</v>
      </c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52" t="s">
        <v>264</v>
      </c>
      <c r="AS382" s="16"/>
      <c r="AT382" s="152" t="s">
        <v>175</v>
      </c>
      <c r="AU382" s="152" t="s">
        <v>10</v>
      </c>
      <c r="AV382" s="16"/>
      <c r="AW382" s="16"/>
      <c r="AX382" s="16"/>
      <c r="AY382" s="3" t="s">
        <v>172</v>
      </c>
      <c r="AZ382" s="16"/>
      <c r="BA382" s="16"/>
      <c r="BB382" s="16"/>
      <c r="BC382" s="16"/>
      <c r="BD382" s="16"/>
      <c r="BE382" s="81">
        <f>IF(N382="základná",J382,0)</f>
        <v>0</v>
      </c>
      <c r="BF382" s="81">
        <f>IF(N382="znížená",J382,0)</f>
        <v>0</v>
      </c>
      <c r="BG382" s="81">
        <f>IF(N382="zákl. prenesená",J382,0)</f>
        <v>0</v>
      </c>
      <c r="BH382" s="81">
        <f>IF(N382="zníž. prenesená",J382,0)</f>
        <v>0</v>
      </c>
      <c r="BI382" s="81">
        <f>IF(N382="nulová",J382,0)</f>
        <v>0</v>
      </c>
      <c r="BJ382" s="3" t="s">
        <v>10</v>
      </c>
      <c r="BK382" s="81">
        <f>ROUND(I382*H382,2)</f>
        <v>0</v>
      </c>
      <c r="BL382" s="3" t="s">
        <v>264</v>
      </c>
      <c r="BM382" s="152" t="s">
        <v>754</v>
      </c>
    </row>
    <row r="383" spans="1:65" ht="22.5" customHeight="1">
      <c r="A383" s="128"/>
      <c r="B383" s="129"/>
      <c r="C383" s="128"/>
      <c r="D383" s="130" t="s">
        <v>145</v>
      </c>
      <c r="E383" s="139" t="s">
        <v>755</v>
      </c>
      <c r="F383" s="139" t="s">
        <v>756</v>
      </c>
      <c r="G383" s="128"/>
      <c r="H383" s="128"/>
      <c r="I383" s="128"/>
      <c r="J383" s="140">
        <f>BK383</f>
        <v>0</v>
      </c>
      <c r="K383" s="128"/>
      <c r="L383" s="129"/>
      <c r="M383" s="133"/>
      <c r="N383" s="128"/>
      <c r="O383" s="128"/>
      <c r="P383" s="135">
        <f>SUM(P384:P405)</f>
        <v>0</v>
      </c>
      <c r="Q383" s="128"/>
      <c r="R383" s="135">
        <f>SUM(R384:R405)</f>
        <v>1.8503043499999996</v>
      </c>
      <c r="S383" s="128"/>
      <c r="T383" s="136">
        <f>SUM(T384:T405)</f>
        <v>0</v>
      </c>
      <c r="U383" s="128"/>
      <c r="V383" s="128"/>
      <c r="W383" s="128"/>
      <c r="X383" s="128"/>
      <c r="Y383" s="128"/>
      <c r="Z383" s="128"/>
      <c r="AA383" s="128"/>
      <c r="AB383" s="128"/>
      <c r="AC383" s="128"/>
      <c r="AD383" s="128"/>
      <c r="AE383" s="128"/>
      <c r="AF383" s="128"/>
      <c r="AG383" s="128"/>
      <c r="AH383" s="128"/>
      <c r="AI383" s="128"/>
      <c r="AJ383" s="128"/>
      <c r="AK383" s="128"/>
      <c r="AL383" s="128"/>
      <c r="AM383" s="128"/>
      <c r="AN383" s="128"/>
      <c r="AO383" s="128"/>
      <c r="AP383" s="128"/>
      <c r="AQ383" s="128"/>
      <c r="AR383" s="130" t="s">
        <v>10</v>
      </c>
      <c r="AS383" s="128"/>
      <c r="AT383" s="137" t="s">
        <v>145</v>
      </c>
      <c r="AU383" s="137" t="s">
        <v>153</v>
      </c>
      <c r="AV383" s="128"/>
      <c r="AW383" s="128"/>
      <c r="AX383" s="128"/>
      <c r="AY383" s="130" t="s">
        <v>172</v>
      </c>
      <c r="AZ383" s="128"/>
      <c r="BA383" s="128"/>
      <c r="BB383" s="128"/>
      <c r="BC383" s="128"/>
      <c r="BD383" s="128"/>
      <c r="BE383" s="128"/>
      <c r="BF383" s="128"/>
      <c r="BG383" s="128"/>
      <c r="BH383" s="128"/>
      <c r="BI383" s="128"/>
      <c r="BJ383" s="128"/>
      <c r="BK383" s="138">
        <f>SUM(BK384:BK405)</f>
        <v>0</v>
      </c>
      <c r="BL383" s="128"/>
      <c r="BM383" s="128"/>
    </row>
    <row r="384" spans="1:65" ht="36" customHeight="1">
      <c r="A384" s="16"/>
      <c r="B384" s="17"/>
      <c r="C384" s="141" t="s">
        <v>757</v>
      </c>
      <c r="D384" s="141" t="s">
        <v>175</v>
      </c>
      <c r="E384" s="142" t="s">
        <v>758</v>
      </c>
      <c r="F384" s="143" t="s">
        <v>759</v>
      </c>
      <c r="G384" s="144" t="s">
        <v>178</v>
      </c>
      <c r="H384" s="145">
        <v>65.111000000000004</v>
      </c>
      <c r="I384" s="146"/>
      <c r="J384" s="147">
        <f>ROUND(I384*H384,2)</f>
        <v>0</v>
      </c>
      <c r="K384" s="148"/>
      <c r="L384" s="17"/>
      <c r="M384" s="149" t="s">
        <v>1</v>
      </c>
      <c r="N384" s="75" t="s">
        <v>75</v>
      </c>
      <c r="O384" s="16"/>
      <c r="P384" s="150">
        <f>O384*H384</f>
        <v>0</v>
      </c>
      <c r="Q384" s="150">
        <v>3.4499999999999999E-3</v>
      </c>
      <c r="R384" s="150">
        <f>Q384*H384</f>
        <v>0.22463295</v>
      </c>
      <c r="S384" s="150">
        <v>0</v>
      </c>
      <c r="T384" s="151">
        <f>S384*H384</f>
        <v>0</v>
      </c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52" t="s">
        <v>264</v>
      </c>
      <c r="AS384" s="16"/>
      <c r="AT384" s="152" t="s">
        <v>175</v>
      </c>
      <c r="AU384" s="152" t="s">
        <v>10</v>
      </c>
      <c r="AV384" s="16"/>
      <c r="AW384" s="16"/>
      <c r="AX384" s="16"/>
      <c r="AY384" s="3" t="s">
        <v>172</v>
      </c>
      <c r="AZ384" s="16"/>
      <c r="BA384" s="16"/>
      <c r="BB384" s="16"/>
      <c r="BC384" s="16"/>
      <c r="BD384" s="16"/>
      <c r="BE384" s="81">
        <f>IF(N384="základná",J384,0)</f>
        <v>0</v>
      </c>
      <c r="BF384" s="81">
        <f>IF(N384="znížená",J384,0)</f>
        <v>0</v>
      </c>
      <c r="BG384" s="81">
        <f>IF(N384="zákl. prenesená",J384,0)</f>
        <v>0</v>
      </c>
      <c r="BH384" s="81">
        <f>IF(N384="zníž. prenesená",J384,0)</f>
        <v>0</v>
      </c>
      <c r="BI384" s="81">
        <f>IF(N384="nulová",J384,0)</f>
        <v>0</v>
      </c>
      <c r="BJ384" s="3" t="s">
        <v>10</v>
      </c>
      <c r="BK384" s="81">
        <f>ROUND(I384*H384,2)</f>
        <v>0</v>
      </c>
      <c r="BL384" s="3" t="s">
        <v>264</v>
      </c>
      <c r="BM384" s="152" t="s">
        <v>760</v>
      </c>
    </row>
    <row r="385" spans="1:65" ht="14.25" customHeight="1">
      <c r="A385" s="153"/>
      <c r="B385" s="154"/>
      <c r="C385" s="153"/>
      <c r="D385" s="155" t="s">
        <v>181</v>
      </c>
      <c r="E385" s="156" t="s">
        <v>1</v>
      </c>
      <c r="F385" s="157" t="s">
        <v>761</v>
      </c>
      <c r="G385" s="153"/>
      <c r="H385" s="158">
        <v>4.5030000000000001</v>
      </c>
      <c r="I385" s="153"/>
      <c r="J385" s="153"/>
      <c r="K385" s="153"/>
      <c r="L385" s="154"/>
      <c r="M385" s="159"/>
      <c r="N385" s="153"/>
      <c r="O385" s="153"/>
      <c r="P385" s="153"/>
      <c r="Q385" s="153"/>
      <c r="R385" s="153"/>
      <c r="S385" s="153"/>
      <c r="T385" s="160"/>
      <c r="U385" s="153"/>
      <c r="V385" s="153"/>
      <c r="W385" s="153"/>
      <c r="X385" s="153"/>
      <c r="Y385" s="153"/>
      <c r="Z385" s="153"/>
      <c r="AA385" s="153"/>
      <c r="AB385" s="153"/>
      <c r="AC385" s="153"/>
      <c r="AD385" s="153"/>
      <c r="AE385" s="153"/>
      <c r="AF385" s="153"/>
      <c r="AG385" s="153"/>
      <c r="AH385" s="153"/>
      <c r="AI385" s="153"/>
      <c r="AJ385" s="153"/>
      <c r="AK385" s="153"/>
      <c r="AL385" s="153"/>
      <c r="AM385" s="153"/>
      <c r="AN385" s="153"/>
      <c r="AO385" s="153"/>
      <c r="AP385" s="153"/>
      <c r="AQ385" s="153"/>
      <c r="AR385" s="153"/>
      <c r="AS385" s="153"/>
      <c r="AT385" s="156" t="s">
        <v>181</v>
      </c>
      <c r="AU385" s="156" t="s">
        <v>10</v>
      </c>
      <c r="AV385" s="153" t="s">
        <v>10</v>
      </c>
      <c r="AW385" s="153" t="s">
        <v>64</v>
      </c>
      <c r="AX385" s="153" t="s">
        <v>15</v>
      </c>
      <c r="AY385" s="156" t="s">
        <v>172</v>
      </c>
      <c r="AZ385" s="153"/>
      <c r="BA385" s="153"/>
      <c r="BB385" s="153"/>
      <c r="BC385" s="153"/>
      <c r="BD385" s="153"/>
      <c r="BE385" s="153"/>
      <c r="BF385" s="153"/>
      <c r="BG385" s="153"/>
      <c r="BH385" s="153"/>
      <c r="BI385" s="153"/>
      <c r="BJ385" s="153"/>
      <c r="BK385" s="153"/>
      <c r="BL385" s="153"/>
      <c r="BM385" s="153"/>
    </row>
    <row r="386" spans="1:65" ht="14.25" customHeight="1">
      <c r="A386" s="153"/>
      <c r="B386" s="154"/>
      <c r="C386" s="153"/>
      <c r="D386" s="155" t="s">
        <v>181</v>
      </c>
      <c r="E386" s="156" t="s">
        <v>1</v>
      </c>
      <c r="F386" s="157" t="s">
        <v>762</v>
      </c>
      <c r="G386" s="153"/>
      <c r="H386" s="158">
        <v>8.24</v>
      </c>
      <c r="I386" s="153"/>
      <c r="J386" s="153"/>
      <c r="K386" s="153"/>
      <c r="L386" s="154"/>
      <c r="M386" s="159"/>
      <c r="N386" s="153"/>
      <c r="O386" s="153"/>
      <c r="P386" s="153"/>
      <c r="Q386" s="153"/>
      <c r="R386" s="153"/>
      <c r="S386" s="153"/>
      <c r="T386" s="160"/>
      <c r="U386" s="153"/>
      <c r="V386" s="153"/>
      <c r="W386" s="153"/>
      <c r="X386" s="153"/>
      <c r="Y386" s="153"/>
      <c r="Z386" s="153"/>
      <c r="AA386" s="153"/>
      <c r="AB386" s="153"/>
      <c r="AC386" s="153"/>
      <c r="AD386" s="153"/>
      <c r="AE386" s="153"/>
      <c r="AF386" s="153"/>
      <c r="AG386" s="153"/>
      <c r="AH386" s="153"/>
      <c r="AI386" s="153"/>
      <c r="AJ386" s="153"/>
      <c r="AK386" s="153"/>
      <c r="AL386" s="153"/>
      <c r="AM386" s="153"/>
      <c r="AN386" s="153"/>
      <c r="AO386" s="153"/>
      <c r="AP386" s="153"/>
      <c r="AQ386" s="153"/>
      <c r="AR386" s="153"/>
      <c r="AS386" s="153"/>
      <c r="AT386" s="156" t="s">
        <v>181</v>
      </c>
      <c r="AU386" s="156" t="s">
        <v>10</v>
      </c>
      <c r="AV386" s="153" t="s">
        <v>10</v>
      </c>
      <c r="AW386" s="153" t="s">
        <v>64</v>
      </c>
      <c r="AX386" s="153" t="s">
        <v>15</v>
      </c>
      <c r="AY386" s="156" t="s">
        <v>172</v>
      </c>
      <c r="AZ386" s="153"/>
      <c r="BA386" s="153"/>
      <c r="BB386" s="153"/>
      <c r="BC386" s="153"/>
      <c r="BD386" s="153"/>
      <c r="BE386" s="153"/>
      <c r="BF386" s="153"/>
      <c r="BG386" s="153"/>
      <c r="BH386" s="153"/>
      <c r="BI386" s="153"/>
      <c r="BJ386" s="153"/>
      <c r="BK386" s="153"/>
      <c r="BL386" s="153"/>
      <c r="BM386" s="153"/>
    </row>
    <row r="387" spans="1:65" ht="14.25" customHeight="1">
      <c r="A387" s="153"/>
      <c r="B387" s="154"/>
      <c r="C387" s="153"/>
      <c r="D387" s="155" t="s">
        <v>181</v>
      </c>
      <c r="E387" s="156" t="s">
        <v>1</v>
      </c>
      <c r="F387" s="157" t="s">
        <v>763</v>
      </c>
      <c r="G387" s="153"/>
      <c r="H387" s="158">
        <v>19.622</v>
      </c>
      <c r="I387" s="153"/>
      <c r="J387" s="153"/>
      <c r="K387" s="153"/>
      <c r="L387" s="154"/>
      <c r="M387" s="159"/>
      <c r="N387" s="153"/>
      <c r="O387" s="153"/>
      <c r="P387" s="153"/>
      <c r="Q387" s="153"/>
      <c r="R387" s="153"/>
      <c r="S387" s="153"/>
      <c r="T387" s="160"/>
      <c r="U387" s="153"/>
      <c r="V387" s="153"/>
      <c r="W387" s="153"/>
      <c r="X387" s="153"/>
      <c r="Y387" s="153"/>
      <c r="Z387" s="153"/>
      <c r="AA387" s="153"/>
      <c r="AB387" s="153"/>
      <c r="AC387" s="153"/>
      <c r="AD387" s="153"/>
      <c r="AE387" s="153"/>
      <c r="AF387" s="153"/>
      <c r="AG387" s="153"/>
      <c r="AH387" s="153"/>
      <c r="AI387" s="153"/>
      <c r="AJ387" s="153"/>
      <c r="AK387" s="153"/>
      <c r="AL387" s="153"/>
      <c r="AM387" s="153"/>
      <c r="AN387" s="153"/>
      <c r="AO387" s="153"/>
      <c r="AP387" s="153"/>
      <c r="AQ387" s="153"/>
      <c r="AR387" s="153"/>
      <c r="AS387" s="153"/>
      <c r="AT387" s="156" t="s">
        <v>181</v>
      </c>
      <c r="AU387" s="156" t="s">
        <v>10</v>
      </c>
      <c r="AV387" s="153" t="s">
        <v>10</v>
      </c>
      <c r="AW387" s="153" t="s">
        <v>64</v>
      </c>
      <c r="AX387" s="153" t="s">
        <v>15</v>
      </c>
      <c r="AY387" s="156" t="s">
        <v>172</v>
      </c>
      <c r="AZ387" s="153"/>
      <c r="BA387" s="153"/>
      <c r="BB387" s="153"/>
      <c r="BC387" s="153"/>
      <c r="BD387" s="153"/>
      <c r="BE387" s="153"/>
      <c r="BF387" s="153"/>
      <c r="BG387" s="153"/>
      <c r="BH387" s="153"/>
      <c r="BI387" s="153"/>
      <c r="BJ387" s="153"/>
      <c r="BK387" s="153"/>
      <c r="BL387" s="153"/>
      <c r="BM387" s="153"/>
    </row>
    <row r="388" spans="1:65" ht="14.25" customHeight="1">
      <c r="A388" s="185"/>
      <c r="B388" s="186"/>
      <c r="C388" s="185"/>
      <c r="D388" s="155" t="s">
        <v>181</v>
      </c>
      <c r="E388" s="187" t="s">
        <v>1</v>
      </c>
      <c r="F388" s="188" t="s">
        <v>764</v>
      </c>
      <c r="G388" s="185"/>
      <c r="H388" s="189">
        <v>32.365000000000002</v>
      </c>
      <c r="I388" s="185"/>
      <c r="J388" s="185"/>
      <c r="K388" s="185"/>
      <c r="L388" s="186"/>
      <c r="M388" s="190"/>
      <c r="N388" s="185"/>
      <c r="O388" s="185"/>
      <c r="P388" s="185"/>
      <c r="Q388" s="185"/>
      <c r="R388" s="185"/>
      <c r="S388" s="185"/>
      <c r="T388" s="191"/>
      <c r="U388" s="185"/>
      <c r="V388" s="185"/>
      <c r="W388" s="185"/>
      <c r="X388" s="185"/>
      <c r="Y388" s="185"/>
      <c r="Z388" s="185"/>
      <c r="AA388" s="185"/>
      <c r="AB388" s="185"/>
      <c r="AC388" s="185"/>
      <c r="AD388" s="185"/>
      <c r="AE388" s="185"/>
      <c r="AF388" s="185"/>
      <c r="AG388" s="185"/>
      <c r="AH388" s="185"/>
      <c r="AI388" s="185"/>
      <c r="AJ388" s="185"/>
      <c r="AK388" s="185"/>
      <c r="AL388" s="185"/>
      <c r="AM388" s="185"/>
      <c r="AN388" s="185"/>
      <c r="AO388" s="185"/>
      <c r="AP388" s="185"/>
      <c r="AQ388" s="185"/>
      <c r="AR388" s="185"/>
      <c r="AS388" s="185"/>
      <c r="AT388" s="187" t="s">
        <v>181</v>
      </c>
      <c r="AU388" s="187" t="s">
        <v>10</v>
      </c>
      <c r="AV388" s="185" t="s">
        <v>187</v>
      </c>
      <c r="AW388" s="185" t="s">
        <v>64</v>
      </c>
      <c r="AX388" s="185" t="s">
        <v>15</v>
      </c>
      <c r="AY388" s="187" t="s">
        <v>172</v>
      </c>
      <c r="AZ388" s="185"/>
      <c r="BA388" s="185"/>
      <c r="BB388" s="185"/>
      <c r="BC388" s="185"/>
      <c r="BD388" s="185"/>
      <c r="BE388" s="185"/>
      <c r="BF388" s="185"/>
      <c r="BG388" s="185"/>
      <c r="BH388" s="185"/>
      <c r="BI388" s="185"/>
      <c r="BJ388" s="185"/>
      <c r="BK388" s="185"/>
      <c r="BL388" s="185"/>
      <c r="BM388" s="185"/>
    </row>
    <row r="389" spans="1:65" ht="14.25" customHeight="1">
      <c r="A389" s="153"/>
      <c r="B389" s="154"/>
      <c r="C389" s="153"/>
      <c r="D389" s="155" t="s">
        <v>181</v>
      </c>
      <c r="E389" s="156" t="s">
        <v>1</v>
      </c>
      <c r="F389" s="157" t="s">
        <v>765</v>
      </c>
      <c r="G389" s="153"/>
      <c r="H389" s="158">
        <v>4.4480000000000004</v>
      </c>
      <c r="I389" s="153"/>
      <c r="J389" s="153"/>
      <c r="K389" s="153"/>
      <c r="L389" s="154"/>
      <c r="M389" s="159"/>
      <c r="N389" s="153"/>
      <c r="O389" s="153"/>
      <c r="P389" s="153"/>
      <c r="Q389" s="153"/>
      <c r="R389" s="153"/>
      <c r="S389" s="153"/>
      <c r="T389" s="160"/>
      <c r="U389" s="153"/>
      <c r="V389" s="153"/>
      <c r="W389" s="153"/>
      <c r="X389" s="153"/>
      <c r="Y389" s="153"/>
      <c r="Z389" s="153"/>
      <c r="AA389" s="153"/>
      <c r="AB389" s="153"/>
      <c r="AC389" s="153"/>
      <c r="AD389" s="153"/>
      <c r="AE389" s="153"/>
      <c r="AF389" s="153"/>
      <c r="AG389" s="153"/>
      <c r="AH389" s="153"/>
      <c r="AI389" s="153"/>
      <c r="AJ389" s="153"/>
      <c r="AK389" s="153"/>
      <c r="AL389" s="153"/>
      <c r="AM389" s="153"/>
      <c r="AN389" s="153"/>
      <c r="AO389" s="153"/>
      <c r="AP389" s="153"/>
      <c r="AQ389" s="153"/>
      <c r="AR389" s="153"/>
      <c r="AS389" s="153"/>
      <c r="AT389" s="156" t="s">
        <v>181</v>
      </c>
      <c r="AU389" s="156" t="s">
        <v>10</v>
      </c>
      <c r="AV389" s="153" t="s">
        <v>10</v>
      </c>
      <c r="AW389" s="153" t="s">
        <v>64</v>
      </c>
      <c r="AX389" s="153" t="s">
        <v>15</v>
      </c>
      <c r="AY389" s="156" t="s">
        <v>172</v>
      </c>
      <c r="AZ389" s="153"/>
      <c r="BA389" s="153"/>
      <c r="BB389" s="153"/>
      <c r="BC389" s="153"/>
      <c r="BD389" s="153"/>
      <c r="BE389" s="153"/>
      <c r="BF389" s="153"/>
      <c r="BG389" s="153"/>
      <c r="BH389" s="153"/>
      <c r="BI389" s="153"/>
      <c r="BJ389" s="153"/>
      <c r="BK389" s="153"/>
      <c r="BL389" s="153"/>
      <c r="BM389" s="153"/>
    </row>
    <row r="390" spans="1:65" ht="14.25" customHeight="1">
      <c r="A390" s="153"/>
      <c r="B390" s="154"/>
      <c r="C390" s="153"/>
      <c r="D390" s="155" t="s">
        <v>181</v>
      </c>
      <c r="E390" s="156" t="s">
        <v>1</v>
      </c>
      <c r="F390" s="157" t="s">
        <v>762</v>
      </c>
      <c r="G390" s="153"/>
      <c r="H390" s="158">
        <v>8.24</v>
      </c>
      <c r="I390" s="153"/>
      <c r="J390" s="153"/>
      <c r="K390" s="153"/>
      <c r="L390" s="154"/>
      <c r="M390" s="159"/>
      <c r="N390" s="153"/>
      <c r="O390" s="153"/>
      <c r="P390" s="153"/>
      <c r="Q390" s="153"/>
      <c r="R390" s="153"/>
      <c r="S390" s="153"/>
      <c r="T390" s="160"/>
      <c r="U390" s="153"/>
      <c r="V390" s="153"/>
      <c r="W390" s="153"/>
      <c r="X390" s="153"/>
      <c r="Y390" s="153"/>
      <c r="Z390" s="153"/>
      <c r="AA390" s="153"/>
      <c r="AB390" s="153"/>
      <c r="AC390" s="153"/>
      <c r="AD390" s="153"/>
      <c r="AE390" s="153"/>
      <c r="AF390" s="153"/>
      <c r="AG390" s="153"/>
      <c r="AH390" s="153"/>
      <c r="AI390" s="153"/>
      <c r="AJ390" s="153"/>
      <c r="AK390" s="153"/>
      <c r="AL390" s="153"/>
      <c r="AM390" s="153"/>
      <c r="AN390" s="153"/>
      <c r="AO390" s="153"/>
      <c r="AP390" s="153"/>
      <c r="AQ390" s="153"/>
      <c r="AR390" s="153"/>
      <c r="AS390" s="153"/>
      <c r="AT390" s="156" t="s">
        <v>181</v>
      </c>
      <c r="AU390" s="156" t="s">
        <v>10</v>
      </c>
      <c r="AV390" s="153" t="s">
        <v>10</v>
      </c>
      <c r="AW390" s="153" t="s">
        <v>64</v>
      </c>
      <c r="AX390" s="153" t="s">
        <v>15</v>
      </c>
      <c r="AY390" s="156" t="s">
        <v>172</v>
      </c>
      <c r="AZ390" s="153"/>
      <c r="BA390" s="153"/>
      <c r="BB390" s="153"/>
      <c r="BC390" s="153"/>
      <c r="BD390" s="153"/>
      <c r="BE390" s="153"/>
      <c r="BF390" s="153"/>
      <c r="BG390" s="153"/>
      <c r="BH390" s="153"/>
      <c r="BI390" s="153"/>
      <c r="BJ390" s="153"/>
      <c r="BK390" s="153"/>
      <c r="BL390" s="153"/>
      <c r="BM390" s="153"/>
    </row>
    <row r="391" spans="1:65" ht="14.25" customHeight="1">
      <c r="A391" s="153"/>
      <c r="B391" s="154"/>
      <c r="C391" s="153"/>
      <c r="D391" s="155" t="s">
        <v>181</v>
      </c>
      <c r="E391" s="156" t="s">
        <v>1</v>
      </c>
      <c r="F391" s="157" t="s">
        <v>766</v>
      </c>
      <c r="G391" s="153"/>
      <c r="H391" s="158">
        <v>20.058</v>
      </c>
      <c r="I391" s="153"/>
      <c r="J391" s="153"/>
      <c r="K391" s="153"/>
      <c r="L391" s="154"/>
      <c r="M391" s="159"/>
      <c r="N391" s="153"/>
      <c r="O391" s="153"/>
      <c r="P391" s="153"/>
      <c r="Q391" s="153"/>
      <c r="R391" s="153"/>
      <c r="S391" s="153"/>
      <c r="T391" s="160"/>
      <c r="U391" s="153"/>
      <c r="V391" s="153"/>
      <c r="W391" s="153"/>
      <c r="X391" s="153"/>
      <c r="Y391" s="153"/>
      <c r="Z391" s="153"/>
      <c r="AA391" s="153"/>
      <c r="AB391" s="153"/>
      <c r="AC391" s="153"/>
      <c r="AD391" s="153"/>
      <c r="AE391" s="153"/>
      <c r="AF391" s="153"/>
      <c r="AG391" s="153"/>
      <c r="AH391" s="153"/>
      <c r="AI391" s="153"/>
      <c r="AJ391" s="153"/>
      <c r="AK391" s="153"/>
      <c r="AL391" s="153"/>
      <c r="AM391" s="153"/>
      <c r="AN391" s="153"/>
      <c r="AO391" s="153"/>
      <c r="AP391" s="153"/>
      <c r="AQ391" s="153"/>
      <c r="AR391" s="153"/>
      <c r="AS391" s="153"/>
      <c r="AT391" s="156" t="s">
        <v>181</v>
      </c>
      <c r="AU391" s="156" t="s">
        <v>10</v>
      </c>
      <c r="AV391" s="153" t="s">
        <v>10</v>
      </c>
      <c r="AW391" s="153" t="s">
        <v>64</v>
      </c>
      <c r="AX391" s="153" t="s">
        <v>15</v>
      </c>
      <c r="AY391" s="156" t="s">
        <v>172</v>
      </c>
      <c r="AZ391" s="153"/>
      <c r="BA391" s="153"/>
      <c r="BB391" s="153"/>
      <c r="BC391" s="153"/>
      <c r="BD391" s="153"/>
      <c r="BE391" s="153"/>
      <c r="BF391" s="153"/>
      <c r="BG391" s="153"/>
      <c r="BH391" s="153"/>
      <c r="BI391" s="153"/>
      <c r="BJ391" s="153"/>
      <c r="BK391" s="153"/>
      <c r="BL391" s="153"/>
      <c r="BM391" s="153"/>
    </row>
    <row r="392" spans="1:65" ht="14.25" customHeight="1">
      <c r="A392" s="185"/>
      <c r="B392" s="186"/>
      <c r="C392" s="185"/>
      <c r="D392" s="155" t="s">
        <v>181</v>
      </c>
      <c r="E392" s="187" t="s">
        <v>1</v>
      </c>
      <c r="F392" s="188" t="s">
        <v>764</v>
      </c>
      <c r="G392" s="185"/>
      <c r="H392" s="189">
        <v>32.746000000000002</v>
      </c>
      <c r="I392" s="185"/>
      <c r="J392" s="185"/>
      <c r="K392" s="185"/>
      <c r="L392" s="186"/>
      <c r="M392" s="190"/>
      <c r="N392" s="185"/>
      <c r="O392" s="185"/>
      <c r="P392" s="185"/>
      <c r="Q392" s="185"/>
      <c r="R392" s="185"/>
      <c r="S392" s="185"/>
      <c r="T392" s="191"/>
      <c r="U392" s="185"/>
      <c r="V392" s="185"/>
      <c r="W392" s="185"/>
      <c r="X392" s="185"/>
      <c r="Y392" s="185"/>
      <c r="Z392" s="185"/>
      <c r="AA392" s="185"/>
      <c r="AB392" s="185"/>
      <c r="AC392" s="185"/>
      <c r="AD392" s="185"/>
      <c r="AE392" s="185"/>
      <c r="AF392" s="185"/>
      <c r="AG392" s="185"/>
      <c r="AH392" s="185"/>
      <c r="AI392" s="185"/>
      <c r="AJ392" s="185"/>
      <c r="AK392" s="185"/>
      <c r="AL392" s="185"/>
      <c r="AM392" s="185"/>
      <c r="AN392" s="185"/>
      <c r="AO392" s="185"/>
      <c r="AP392" s="185"/>
      <c r="AQ392" s="185"/>
      <c r="AR392" s="185"/>
      <c r="AS392" s="185"/>
      <c r="AT392" s="187" t="s">
        <v>181</v>
      </c>
      <c r="AU392" s="187" t="s">
        <v>10</v>
      </c>
      <c r="AV392" s="185" t="s">
        <v>187</v>
      </c>
      <c r="AW392" s="185" t="s">
        <v>64</v>
      </c>
      <c r="AX392" s="185" t="s">
        <v>15</v>
      </c>
      <c r="AY392" s="187" t="s">
        <v>172</v>
      </c>
      <c r="AZ392" s="185"/>
      <c r="BA392" s="185"/>
      <c r="BB392" s="185"/>
      <c r="BC392" s="185"/>
      <c r="BD392" s="185"/>
      <c r="BE392" s="185"/>
      <c r="BF392" s="185"/>
      <c r="BG392" s="185"/>
      <c r="BH392" s="185"/>
      <c r="BI392" s="185"/>
      <c r="BJ392" s="185"/>
      <c r="BK392" s="185"/>
      <c r="BL392" s="185"/>
      <c r="BM392" s="185"/>
    </row>
    <row r="393" spans="1:65" ht="14.25" customHeight="1">
      <c r="A393" s="161"/>
      <c r="B393" s="162"/>
      <c r="C393" s="161"/>
      <c r="D393" s="155" t="s">
        <v>181</v>
      </c>
      <c r="E393" s="163" t="s">
        <v>39</v>
      </c>
      <c r="F393" s="164" t="s">
        <v>196</v>
      </c>
      <c r="G393" s="161"/>
      <c r="H393" s="165">
        <v>65.111000000000004</v>
      </c>
      <c r="I393" s="161"/>
      <c r="J393" s="161"/>
      <c r="K393" s="161"/>
      <c r="L393" s="162"/>
      <c r="M393" s="166"/>
      <c r="N393" s="161"/>
      <c r="O393" s="161"/>
      <c r="P393" s="161"/>
      <c r="Q393" s="161"/>
      <c r="R393" s="161"/>
      <c r="S393" s="161"/>
      <c r="T393" s="167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  <c r="AH393" s="161"/>
      <c r="AI393" s="161"/>
      <c r="AJ393" s="161"/>
      <c r="AK393" s="161"/>
      <c r="AL393" s="161"/>
      <c r="AM393" s="161"/>
      <c r="AN393" s="161"/>
      <c r="AO393" s="161"/>
      <c r="AP393" s="161"/>
      <c r="AQ393" s="161"/>
      <c r="AR393" s="161"/>
      <c r="AS393" s="161"/>
      <c r="AT393" s="163" t="s">
        <v>181</v>
      </c>
      <c r="AU393" s="163" t="s">
        <v>10</v>
      </c>
      <c r="AV393" s="161" t="s">
        <v>179</v>
      </c>
      <c r="AW393" s="161" t="s">
        <v>64</v>
      </c>
      <c r="AX393" s="161" t="s">
        <v>153</v>
      </c>
      <c r="AY393" s="163" t="s">
        <v>172</v>
      </c>
      <c r="AZ393" s="161"/>
      <c r="BA393" s="161"/>
      <c r="BB393" s="161"/>
      <c r="BC393" s="161"/>
      <c r="BD393" s="161"/>
      <c r="BE393" s="161"/>
      <c r="BF393" s="161"/>
      <c r="BG393" s="161"/>
      <c r="BH393" s="161"/>
      <c r="BI393" s="161"/>
      <c r="BJ393" s="161"/>
      <c r="BK393" s="161"/>
      <c r="BL393" s="161"/>
      <c r="BM393" s="161"/>
    </row>
    <row r="394" spans="1:65" ht="16.5" customHeight="1">
      <c r="A394" s="16"/>
      <c r="B394" s="17"/>
      <c r="C394" s="168" t="s">
        <v>767</v>
      </c>
      <c r="D394" s="168" t="s">
        <v>271</v>
      </c>
      <c r="E394" s="169" t="s">
        <v>768</v>
      </c>
      <c r="F394" s="170" t="s">
        <v>769</v>
      </c>
      <c r="G394" s="171" t="s">
        <v>178</v>
      </c>
      <c r="H394" s="172">
        <v>67.063999999999993</v>
      </c>
      <c r="I394" s="173"/>
      <c r="J394" s="174">
        <f t="shared" ref="J394:J395" si="161">ROUND(I394*H394,2)</f>
        <v>0</v>
      </c>
      <c r="K394" s="175"/>
      <c r="L394" s="176"/>
      <c r="M394" s="177" t="s">
        <v>1</v>
      </c>
      <c r="N394" s="178" t="s">
        <v>75</v>
      </c>
      <c r="O394" s="16"/>
      <c r="P394" s="150">
        <f t="shared" ref="P394:P395" si="162">O394*H394</f>
        <v>0</v>
      </c>
      <c r="Q394" s="150">
        <v>2.0799999999999999E-2</v>
      </c>
      <c r="R394" s="150">
        <f t="shared" ref="R394:R395" si="163">Q394*H394</f>
        <v>1.3949311999999998</v>
      </c>
      <c r="S394" s="150">
        <v>0</v>
      </c>
      <c r="T394" s="151">
        <f t="shared" ref="T394:T395" si="164">S394*H394</f>
        <v>0</v>
      </c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52" t="s">
        <v>277</v>
      </c>
      <c r="AS394" s="16"/>
      <c r="AT394" s="152" t="s">
        <v>271</v>
      </c>
      <c r="AU394" s="152" t="s">
        <v>10</v>
      </c>
      <c r="AV394" s="16"/>
      <c r="AW394" s="16"/>
      <c r="AX394" s="16"/>
      <c r="AY394" s="3" t="s">
        <v>172</v>
      </c>
      <c r="AZ394" s="16"/>
      <c r="BA394" s="16"/>
      <c r="BB394" s="16"/>
      <c r="BC394" s="16"/>
      <c r="BD394" s="16"/>
      <c r="BE394" s="81">
        <f t="shared" ref="BE394:BE395" si="165">IF(N394="základná",J394,0)</f>
        <v>0</v>
      </c>
      <c r="BF394" s="81">
        <f t="shared" ref="BF394:BF395" si="166">IF(N394="znížená",J394,0)</f>
        <v>0</v>
      </c>
      <c r="BG394" s="81">
        <f t="shared" ref="BG394:BG395" si="167">IF(N394="zákl. prenesená",J394,0)</f>
        <v>0</v>
      </c>
      <c r="BH394" s="81">
        <f t="shared" ref="BH394:BH395" si="168">IF(N394="zníž. prenesená",J394,0)</f>
        <v>0</v>
      </c>
      <c r="BI394" s="81">
        <f t="shared" ref="BI394:BI395" si="169">IF(N394="nulová",J394,0)</f>
        <v>0</v>
      </c>
      <c r="BJ394" s="3" t="s">
        <v>10</v>
      </c>
      <c r="BK394" s="81">
        <f t="shared" ref="BK394:BK395" si="170">ROUND(I394*H394,2)</f>
        <v>0</v>
      </c>
      <c r="BL394" s="3" t="s">
        <v>264</v>
      </c>
      <c r="BM394" s="152" t="s">
        <v>770</v>
      </c>
    </row>
    <row r="395" spans="1:65" ht="16.5" customHeight="1">
      <c r="A395" s="16"/>
      <c r="B395" s="17"/>
      <c r="C395" s="141" t="s">
        <v>333</v>
      </c>
      <c r="D395" s="141" t="s">
        <v>175</v>
      </c>
      <c r="E395" s="142" t="s">
        <v>771</v>
      </c>
      <c r="F395" s="143" t="s">
        <v>772</v>
      </c>
      <c r="G395" s="144" t="s">
        <v>261</v>
      </c>
      <c r="H395" s="145">
        <v>36.369999999999997</v>
      </c>
      <c r="I395" s="146"/>
      <c r="J395" s="147">
        <f t="shared" si="161"/>
        <v>0</v>
      </c>
      <c r="K395" s="148"/>
      <c r="L395" s="17"/>
      <c r="M395" s="149" t="s">
        <v>1</v>
      </c>
      <c r="N395" s="75" t="s">
        <v>75</v>
      </c>
      <c r="O395" s="16"/>
      <c r="P395" s="150">
        <f t="shared" si="162"/>
        <v>0</v>
      </c>
      <c r="Q395" s="150">
        <v>5.2599999999999999E-3</v>
      </c>
      <c r="R395" s="150">
        <f t="shared" si="163"/>
        <v>0.19130619999999998</v>
      </c>
      <c r="S395" s="150">
        <v>0</v>
      </c>
      <c r="T395" s="151">
        <f t="shared" si="164"/>
        <v>0</v>
      </c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52" t="s">
        <v>264</v>
      </c>
      <c r="AS395" s="16"/>
      <c r="AT395" s="152" t="s">
        <v>175</v>
      </c>
      <c r="AU395" s="152" t="s">
        <v>10</v>
      </c>
      <c r="AV395" s="16"/>
      <c r="AW395" s="16"/>
      <c r="AX395" s="16"/>
      <c r="AY395" s="3" t="s">
        <v>172</v>
      </c>
      <c r="AZ395" s="16"/>
      <c r="BA395" s="16"/>
      <c r="BB395" s="16"/>
      <c r="BC395" s="16"/>
      <c r="BD395" s="16"/>
      <c r="BE395" s="81">
        <f t="shared" si="165"/>
        <v>0</v>
      </c>
      <c r="BF395" s="81">
        <f t="shared" si="166"/>
        <v>0</v>
      </c>
      <c r="BG395" s="81">
        <f t="shared" si="167"/>
        <v>0</v>
      </c>
      <c r="BH395" s="81">
        <f t="shared" si="168"/>
        <v>0</v>
      </c>
      <c r="BI395" s="81">
        <f t="shared" si="169"/>
        <v>0</v>
      </c>
      <c r="BJ395" s="3" t="s">
        <v>10</v>
      </c>
      <c r="BK395" s="81">
        <f t="shared" si="170"/>
        <v>0</v>
      </c>
      <c r="BL395" s="3" t="s">
        <v>264</v>
      </c>
      <c r="BM395" s="152" t="s">
        <v>773</v>
      </c>
    </row>
    <row r="396" spans="1:65" ht="14.25" customHeight="1">
      <c r="A396" s="153"/>
      <c r="B396" s="154"/>
      <c r="C396" s="153"/>
      <c r="D396" s="155" t="s">
        <v>181</v>
      </c>
      <c r="E396" s="156" t="s">
        <v>1</v>
      </c>
      <c r="F396" s="157" t="s">
        <v>774</v>
      </c>
      <c r="G396" s="153"/>
      <c r="H396" s="158">
        <v>17.22</v>
      </c>
      <c r="I396" s="153"/>
      <c r="J396" s="153"/>
      <c r="K396" s="153"/>
      <c r="L396" s="154"/>
      <c r="M396" s="159"/>
      <c r="N396" s="153"/>
      <c r="O396" s="153"/>
      <c r="P396" s="153"/>
      <c r="Q396" s="153"/>
      <c r="R396" s="153"/>
      <c r="S396" s="153"/>
      <c r="T396" s="160"/>
      <c r="U396" s="153"/>
      <c r="V396" s="153"/>
      <c r="W396" s="153"/>
      <c r="X396" s="153"/>
      <c r="Y396" s="153"/>
      <c r="Z396" s="153"/>
      <c r="AA396" s="153"/>
      <c r="AB396" s="153"/>
      <c r="AC396" s="153"/>
      <c r="AD396" s="153"/>
      <c r="AE396" s="153"/>
      <c r="AF396" s="153"/>
      <c r="AG396" s="153"/>
      <c r="AH396" s="153"/>
      <c r="AI396" s="153"/>
      <c r="AJ396" s="153"/>
      <c r="AK396" s="153"/>
      <c r="AL396" s="153"/>
      <c r="AM396" s="153"/>
      <c r="AN396" s="153"/>
      <c r="AO396" s="153"/>
      <c r="AP396" s="153"/>
      <c r="AQ396" s="153"/>
      <c r="AR396" s="153"/>
      <c r="AS396" s="153"/>
      <c r="AT396" s="156" t="s">
        <v>181</v>
      </c>
      <c r="AU396" s="156" t="s">
        <v>10</v>
      </c>
      <c r="AV396" s="153" t="s">
        <v>10</v>
      </c>
      <c r="AW396" s="153" t="s">
        <v>64</v>
      </c>
      <c r="AX396" s="153" t="s">
        <v>15</v>
      </c>
      <c r="AY396" s="156" t="s">
        <v>172</v>
      </c>
      <c r="AZ396" s="153"/>
      <c r="BA396" s="153"/>
      <c r="BB396" s="153"/>
      <c r="BC396" s="153"/>
      <c r="BD396" s="153"/>
      <c r="BE396" s="153"/>
      <c r="BF396" s="153"/>
      <c r="BG396" s="153"/>
      <c r="BH396" s="153"/>
      <c r="BI396" s="153"/>
      <c r="BJ396" s="153"/>
      <c r="BK396" s="153"/>
      <c r="BL396" s="153"/>
      <c r="BM396" s="153"/>
    </row>
    <row r="397" spans="1:65" ht="14.25" customHeight="1">
      <c r="A397" s="153"/>
      <c r="B397" s="154"/>
      <c r="C397" s="153"/>
      <c r="D397" s="155" t="s">
        <v>181</v>
      </c>
      <c r="E397" s="156" t="s">
        <v>1</v>
      </c>
      <c r="F397" s="157" t="s">
        <v>775</v>
      </c>
      <c r="G397" s="153"/>
      <c r="H397" s="158">
        <v>19.149999999999999</v>
      </c>
      <c r="I397" s="153"/>
      <c r="J397" s="153"/>
      <c r="K397" s="153"/>
      <c r="L397" s="154"/>
      <c r="M397" s="159"/>
      <c r="N397" s="153"/>
      <c r="O397" s="153"/>
      <c r="P397" s="153"/>
      <c r="Q397" s="153"/>
      <c r="R397" s="153"/>
      <c r="S397" s="153"/>
      <c r="T397" s="160"/>
      <c r="U397" s="153"/>
      <c r="V397" s="153"/>
      <c r="W397" s="153"/>
      <c r="X397" s="153"/>
      <c r="Y397" s="153"/>
      <c r="Z397" s="153"/>
      <c r="AA397" s="153"/>
      <c r="AB397" s="153"/>
      <c r="AC397" s="153"/>
      <c r="AD397" s="153"/>
      <c r="AE397" s="153"/>
      <c r="AF397" s="153"/>
      <c r="AG397" s="153"/>
      <c r="AH397" s="153"/>
      <c r="AI397" s="153"/>
      <c r="AJ397" s="153"/>
      <c r="AK397" s="153"/>
      <c r="AL397" s="153"/>
      <c r="AM397" s="153"/>
      <c r="AN397" s="153"/>
      <c r="AO397" s="153"/>
      <c r="AP397" s="153"/>
      <c r="AQ397" s="153"/>
      <c r="AR397" s="153"/>
      <c r="AS397" s="153"/>
      <c r="AT397" s="156" t="s">
        <v>181</v>
      </c>
      <c r="AU397" s="156" t="s">
        <v>10</v>
      </c>
      <c r="AV397" s="153" t="s">
        <v>10</v>
      </c>
      <c r="AW397" s="153" t="s">
        <v>64</v>
      </c>
      <c r="AX397" s="153" t="s">
        <v>15</v>
      </c>
      <c r="AY397" s="156" t="s">
        <v>172</v>
      </c>
      <c r="AZ397" s="153"/>
      <c r="BA397" s="153"/>
      <c r="BB397" s="153"/>
      <c r="BC397" s="153"/>
      <c r="BD397" s="153"/>
      <c r="BE397" s="153"/>
      <c r="BF397" s="153"/>
      <c r="BG397" s="153"/>
      <c r="BH397" s="153"/>
      <c r="BI397" s="153"/>
      <c r="BJ397" s="153"/>
      <c r="BK397" s="153"/>
      <c r="BL397" s="153"/>
      <c r="BM397" s="153"/>
    </row>
    <row r="398" spans="1:65" ht="14.25" customHeight="1">
      <c r="A398" s="161"/>
      <c r="B398" s="162"/>
      <c r="C398" s="161"/>
      <c r="D398" s="155" t="s">
        <v>181</v>
      </c>
      <c r="E398" s="163" t="s">
        <v>1</v>
      </c>
      <c r="F398" s="164" t="s">
        <v>196</v>
      </c>
      <c r="G398" s="161"/>
      <c r="H398" s="165">
        <v>36.369999999999997</v>
      </c>
      <c r="I398" s="161"/>
      <c r="J398" s="161"/>
      <c r="K398" s="161"/>
      <c r="L398" s="162"/>
      <c r="M398" s="166"/>
      <c r="N398" s="161"/>
      <c r="O398" s="161"/>
      <c r="P398" s="161"/>
      <c r="Q398" s="161"/>
      <c r="R398" s="161"/>
      <c r="S398" s="161"/>
      <c r="T398" s="167"/>
      <c r="U398" s="161"/>
      <c r="V398" s="161"/>
      <c r="W398" s="161"/>
      <c r="X398" s="161"/>
      <c r="Y398" s="161"/>
      <c r="Z398" s="161"/>
      <c r="AA398" s="161"/>
      <c r="AB398" s="161"/>
      <c r="AC398" s="161"/>
      <c r="AD398" s="161"/>
      <c r="AE398" s="161"/>
      <c r="AF398" s="161"/>
      <c r="AG398" s="161"/>
      <c r="AH398" s="161"/>
      <c r="AI398" s="161"/>
      <c r="AJ398" s="161"/>
      <c r="AK398" s="161"/>
      <c r="AL398" s="161"/>
      <c r="AM398" s="161"/>
      <c r="AN398" s="161"/>
      <c r="AO398" s="161"/>
      <c r="AP398" s="161"/>
      <c r="AQ398" s="161"/>
      <c r="AR398" s="161"/>
      <c r="AS398" s="161"/>
      <c r="AT398" s="163" t="s">
        <v>181</v>
      </c>
      <c r="AU398" s="163" t="s">
        <v>10</v>
      </c>
      <c r="AV398" s="161" t="s">
        <v>179</v>
      </c>
      <c r="AW398" s="161" t="s">
        <v>4</v>
      </c>
      <c r="AX398" s="161" t="s">
        <v>153</v>
      </c>
      <c r="AY398" s="163" t="s">
        <v>172</v>
      </c>
      <c r="AZ398" s="161"/>
      <c r="BA398" s="161"/>
      <c r="BB398" s="161"/>
      <c r="BC398" s="161"/>
      <c r="BD398" s="161"/>
      <c r="BE398" s="161"/>
      <c r="BF398" s="161"/>
      <c r="BG398" s="161"/>
      <c r="BH398" s="161"/>
      <c r="BI398" s="161"/>
      <c r="BJ398" s="161"/>
      <c r="BK398" s="161"/>
      <c r="BL398" s="161"/>
      <c r="BM398" s="161"/>
    </row>
    <row r="399" spans="1:65" ht="16.5" customHeight="1">
      <c r="A399" s="16"/>
      <c r="B399" s="17"/>
      <c r="C399" s="168" t="s">
        <v>776</v>
      </c>
      <c r="D399" s="168" t="s">
        <v>271</v>
      </c>
      <c r="E399" s="169" t="s">
        <v>777</v>
      </c>
      <c r="F399" s="170" t="s">
        <v>778</v>
      </c>
      <c r="G399" s="171" t="s">
        <v>261</v>
      </c>
      <c r="H399" s="172">
        <v>36.734000000000002</v>
      </c>
      <c r="I399" s="173"/>
      <c r="J399" s="174">
        <f>ROUND(I399*H399,2)</f>
        <v>0</v>
      </c>
      <c r="K399" s="175"/>
      <c r="L399" s="176"/>
      <c r="M399" s="177" t="s">
        <v>1</v>
      </c>
      <c r="N399" s="178" t="s">
        <v>75</v>
      </c>
      <c r="O399" s="16"/>
      <c r="P399" s="150">
        <f>O399*H399</f>
        <v>0</v>
      </c>
      <c r="Q399" s="150">
        <v>1E-3</v>
      </c>
      <c r="R399" s="150">
        <f>Q399*H399</f>
        <v>3.6734000000000003E-2</v>
      </c>
      <c r="S399" s="150">
        <v>0</v>
      </c>
      <c r="T399" s="151">
        <f>S399*H399</f>
        <v>0</v>
      </c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52" t="s">
        <v>277</v>
      </c>
      <c r="AS399" s="16"/>
      <c r="AT399" s="152" t="s">
        <v>271</v>
      </c>
      <c r="AU399" s="152" t="s">
        <v>10</v>
      </c>
      <c r="AV399" s="16"/>
      <c r="AW399" s="16"/>
      <c r="AX399" s="16"/>
      <c r="AY399" s="3" t="s">
        <v>172</v>
      </c>
      <c r="AZ399" s="16"/>
      <c r="BA399" s="16"/>
      <c r="BB399" s="16"/>
      <c r="BC399" s="16"/>
      <c r="BD399" s="16"/>
      <c r="BE399" s="81">
        <f>IF(N399="základná",J399,0)</f>
        <v>0</v>
      </c>
      <c r="BF399" s="81">
        <f>IF(N399="znížená",J399,0)</f>
        <v>0</v>
      </c>
      <c r="BG399" s="81">
        <f>IF(N399="zákl. prenesená",J399,0)</f>
        <v>0</v>
      </c>
      <c r="BH399" s="81">
        <f>IF(N399="zníž. prenesená",J399,0)</f>
        <v>0</v>
      </c>
      <c r="BI399" s="81">
        <f>IF(N399="nulová",J399,0)</f>
        <v>0</v>
      </c>
      <c r="BJ399" s="3" t="s">
        <v>10</v>
      </c>
      <c r="BK399" s="81">
        <f>ROUND(I399*H399,2)</f>
        <v>0</v>
      </c>
      <c r="BL399" s="3" t="s">
        <v>264</v>
      </c>
      <c r="BM399" s="152" t="s">
        <v>779</v>
      </c>
    </row>
    <row r="400" spans="1:65" ht="14.25" customHeight="1">
      <c r="A400" s="153"/>
      <c r="B400" s="154"/>
      <c r="C400" s="153"/>
      <c r="D400" s="155" t="s">
        <v>181</v>
      </c>
      <c r="E400" s="153"/>
      <c r="F400" s="157" t="s">
        <v>780</v>
      </c>
      <c r="G400" s="153"/>
      <c r="H400" s="158">
        <v>36.734000000000002</v>
      </c>
      <c r="I400" s="153"/>
      <c r="J400" s="153"/>
      <c r="K400" s="153"/>
      <c r="L400" s="154"/>
      <c r="M400" s="159"/>
      <c r="N400" s="153"/>
      <c r="O400" s="153"/>
      <c r="P400" s="153"/>
      <c r="Q400" s="153"/>
      <c r="R400" s="153"/>
      <c r="S400" s="153"/>
      <c r="T400" s="160"/>
      <c r="U400" s="153"/>
      <c r="V400" s="153"/>
      <c r="W400" s="153"/>
      <c r="X400" s="153"/>
      <c r="Y400" s="153"/>
      <c r="Z400" s="153"/>
      <c r="AA400" s="153"/>
      <c r="AB400" s="153"/>
      <c r="AC400" s="153"/>
      <c r="AD400" s="153"/>
      <c r="AE400" s="153"/>
      <c r="AF400" s="153"/>
      <c r="AG400" s="153"/>
      <c r="AH400" s="153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3"/>
      <c r="AT400" s="156" t="s">
        <v>181</v>
      </c>
      <c r="AU400" s="156" t="s">
        <v>10</v>
      </c>
      <c r="AV400" s="153" t="s">
        <v>10</v>
      </c>
      <c r="AW400" s="153" t="s">
        <v>4</v>
      </c>
      <c r="AX400" s="153" t="s">
        <v>153</v>
      </c>
      <c r="AY400" s="156" t="s">
        <v>172</v>
      </c>
      <c r="AZ400" s="153"/>
      <c r="BA400" s="153"/>
      <c r="BB400" s="153"/>
      <c r="BC400" s="153"/>
      <c r="BD400" s="153"/>
      <c r="BE400" s="153"/>
      <c r="BF400" s="153"/>
      <c r="BG400" s="153"/>
      <c r="BH400" s="153"/>
      <c r="BI400" s="153"/>
      <c r="BJ400" s="153"/>
      <c r="BK400" s="153"/>
      <c r="BL400" s="153"/>
      <c r="BM400" s="153"/>
    </row>
    <row r="401" spans="1:65" ht="24" customHeight="1">
      <c r="A401" s="16"/>
      <c r="B401" s="17"/>
      <c r="C401" s="141" t="s">
        <v>781</v>
      </c>
      <c r="D401" s="141" t="s">
        <v>175</v>
      </c>
      <c r="E401" s="142" t="s">
        <v>782</v>
      </c>
      <c r="F401" s="143" t="s">
        <v>783</v>
      </c>
      <c r="G401" s="144" t="s">
        <v>193</v>
      </c>
      <c r="H401" s="145">
        <v>6</v>
      </c>
      <c r="I401" s="146"/>
      <c r="J401" s="147">
        <f>ROUND(I401*H401,2)</f>
        <v>0</v>
      </c>
      <c r="K401" s="148"/>
      <c r="L401" s="17"/>
      <c r="M401" s="149" t="s">
        <v>1</v>
      </c>
      <c r="N401" s="75" t="s">
        <v>75</v>
      </c>
      <c r="O401" s="16"/>
      <c r="P401" s="150">
        <f>O401*H401</f>
        <v>0</v>
      </c>
      <c r="Q401" s="150">
        <v>4.4999999999999999E-4</v>
      </c>
      <c r="R401" s="150">
        <f>Q401*H401</f>
        <v>2.7000000000000001E-3</v>
      </c>
      <c r="S401" s="150">
        <v>0</v>
      </c>
      <c r="T401" s="151">
        <f>S401*H401</f>
        <v>0</v>
      </c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52" t="s">
        <v>264</v>
      </c>
      <c r="AS401" s="16"/>
      <c r="AT401" s="152" t="s">
        <v>175</v>
      </c>
      <c r="AU401" s="152" t="s">
        <v>10</v>
      </c>
      <c r="AV401" s="16"/>
      <c r="AW401" s="16"/>
      <c r="AX401" s="16"/>
      <c r="AY401" s="3" t="s">
        <v>172</v>
      </c>
      <c r="AZ401" s="16"/>
      <c r="BA401" s="16"/>
      <c r="BB401" s="16"/>
      <c r="BC401" s="16"/>
      <c r="BD401" s="16"/>
      <c r="BE401" s="81">
        <f>IF(N401="základná",J401,0)</f>
        <v>0</v>
      </c>
      <c r="BF401" s="81">
        <f>IF(N401="znížená",J401,0)</f>
        <v>0</v>
      </c>
      <c r="BG401" s="81">
        <f>IF(N401="zákl. prenesená",J401,0)</f>
        <v>0</v>
      </c>
      <c r="BH401" s="81">
        <f>IF(N401="zníž. prenesená",J401,0)</f>
        <v>0</v>
      </c>
      <c r="BI401" s="81">
        <f>IF(N401="nulová",J401,0)</f>
        <v>0</v>
      </c>
      <c r="BJ401" s="3" t="s">
        <v>10</v>
      </c>
      <c r="BK401" s="81">
        <f>ROUND(I401*H401,2)</f>
        <v>0</v>
      </c>
      <c r="BL401" s="3" t="s">
        <v>264</v>
      </c>
      <c r="BM401" s="152" t="s">
        <v>784</v>
      </c>
    </row>
    <row r="402" spans="1:65" ht="14.25" customHeight="1">
      <c r="A402" s="153"/>
      <c r="B402" s="154"/>
      <c r="C402" s="153"/>
      <c r="D402" s="155" t="s">
        <v>181</v>
      </c>
      <c r="E402" s="156" t="s">
        <v>1</v>
      </c>
      <c r="F402" s="157" t="s">
        <v>601</v>
      </c>
      <c r="G402" s="153"/>
      <c r="H402" s="158">
        <v>6</v>
      </c>
      <c r="I402" s="153"/>
      <c r="J402" s="153"/>
      <c r="K402" s="153"/>
      <c r="L402" s="154"/>
      <c r="M402" s="159"/>
      <c r="N402" s="153"/>
      <c r="O402" s="153"/>
      <c r="P402" s="153"/>
      <c r="Q402" s="153"/>
      <c r="R402" s="153"/>
      <c r="S402" s="153"/>
      <c r="T402" s="160"/>
      <c r="U402" s="153"/>
      <c r="V402" s="153"/>
      <c r="W402" s="153"/>
      <c r="X402" s="153"/>
      <c r="Y402" s="153"/>
      <c r="Z402" s="153"/>
      <c r="AA402" s="153"/>
      <c r="AB402" s="153"/>
      <c r="AC402" s="153"/>
      <c r="AD402" s="153"/>
      <c r="AE402" s="153"/>
      <c r="AF402" s="153"/>
      <c r="AG402" s="153"/>
      <c r="AH402" s="153"/>
      <c r="AI402" s="153"/>
      <c r="AJ402" s="153"/>
      <c r="AK402" s="153"/>
      <c r="AL402" s="153"/>
      <c r="AM402" s="153"/>
      <c r="AN402" s="153"/>
      <c r="AO402" s="153"/>
      <c r="AP402" s="153"/>
      <c r="AQ402" s="153"/>
      <c r="AR402" s="153"/>
      <c r="AS402" s="153"/>
      <c r="AT402" s="156" t="s">
        <v>181</v>
      </c>
      <c r="AU402" s="156" t="s">
        <v>10</v>
      </c>
      <c r="AV402" s="153" t="s">
        <v>10</v>
      </c>
      <c r="AW402" s="153" t="s">
        <v>64</v>
      </c>
      <c r="AX402" s="153" t="s">
        <v>153</v>
      </c>
      <c r="AY402" s="156" t="s">
        <v>172</v>
      </c>
      <c r="AZ402" s="153"/>
      <c r="BA402" s="153"/>
      <c r="BB402" s="153"/>
      <c r="BC402" s="153"/>
      <c r="BD402" s="153"/>
      <c r="BE402" s="153"/>
      <c r="BF402" s="153"/>
      <c r="BG402" s="153"/>
      <c r="BH402" s="153"/>
      <c r="BI402" s="153"/>
      <c r="BJ402" s="153"/>
      <c r="BK402" s="153"/>
      <c r="BL402" s="153"/>
      <c r="BM402" s="153"/>
    </row>
    <row r="403" spans="1:65" ht="16.5" customHeight="1">
      <c r="A403" s="16"/>
      <c r="B403" s="17"/>
      <c r="C403" s="168" t="s">
        <v>785</v>
      </c>
      <c r="D403" s="168" t="s">
        <v>271</v>
      </c>
      <c r="E403" s="169" t="s">
        <v>786</v>
      </c>
      <c r="F403" s="170" t="s">
        <v>787</v>
      </c>
      <c r="G403" s="171" t="s">
        <v>193</v>
      </c>
      <c r="H403" s="172">
        <v>6</v>
      </c>
      <c r="I403" s="173"/>
      <c r="J403" s="174">
        <f>ROUND(I403*H403,2)</f>
        <v>0</v>
      </c>
      <c r="K403" s="175"/>
      <c r="L403" s="176"/>
      <c r="M403" s="177" t="s">
        <v>1</v>
      </c>
      <c r="N403" s="178" t="s">
        <v>75</v>
      </c>
      <c r="O403" s="16"/>
      <c r="P403" s="150">
        <f>O403*H403</f>
        <v>0</v>
      </c>
      <c r="Q403" s="150">
        <v>0</v>
      </c>
      <c r="R403" s="150">
        <f>Q403*H403</f>
        <v>0</v>
      </c>
      <c r="S403" s="150">
        <v>0</v>
      </c>
      <c r="T403" s="151">
        <f>S403*H403</f>
        <v>0</v>
      </c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52" t="s">
        <v>277</v>
      </c>
      <c r="AS403" s="16"/>
      <c r="AT403" s="152" t="s">
        <v>271</v>
      </c>
      <c r="AU403" s="152" t="s">
        <v>10</v>
      </c>
      <c r="AV403" s="16"/>
      <c r="AW403" s="16"/>
      <c r="AX403" s="16"/>
      <c r="AY403" s="3" t="s">
        <v>172</v>
      </c>
      <c r="AZ403" s="16"/>
      <c r="BA403" s="16"/>
      <c r="BB403" s="16"/>
      <c r="BC403" s="16"/>
      <c r="BD403" s="16"/>
      <c r="BE403" s="81">
        <f>IF(N403="základná",J403,0)</f>
        <v>0</v>
      </c>
      <c r="BF403" s="81">
        <f>IF(N403="znížená",J403,0)</f>
        <v>0</v>
      </c>
      <c r="BG403" s="81">
        <f>IF(N403="zákl. prenesená",J403,0)</f>
        <v>0</v>
      </c>
      <c r="BH403" s="81">
        <f>IF(N403="zníž. prenesená",J403,0)</f>
        <v>0</v>
      </c>
      <c r="BI403" s="81">
        <f>IF(N403="nulová",J403,0)</f>
        <v>0</v>
      </c>
      <c r="BJ403" s="3" t="s">
        <v>10</v>
      </c>
      <c r="BK403" s="81">
        <f>ROUND(I403*H403,2)</f>
        <v>0</v>
      </c>
      <c r="BL403" s="3" t="s">
        <v>264</v>
      </c>
      <c r="BM403" s="152" t="s">
        <v>788</v>
      </c>
    </row>
    <row r="404" spans="1:65" ht="14.25" customHeight="1">
      <c r="A404" s="153"/>
      <c r="B404" s="154"/>
      <c r="C404" s="153"/>
      <c r="D404" s="155" t="s">
        <v>181</v>
      </c>
      <c r="E404" s="156" t="s">
        <v>1</v>
      </c>
      <c r="F404" s="157" t="s">
        <v>173</v>
      </c>
      <c r="G404" s="153"/>
      <c r="H404" s="158">
        <v>6</v>
      </c>
      <c r="I404" s="153"/>
      <c r="J404" s="153"/>
      <c r="K404" s="153"/>
      <c r="L404" s="154"/>
      <c r="M404" s="159"/>
      <c r="N404" s="153"/>
      <c r="O404" s="153"/>
      <c r="P404" s="153"/>
      <c r="Q404" s="153"/>
      <c r="R404" s="153"/>
      <c r="S404" s="153"/>
      <c r="T404" s="160"/>
      <c r="U404" s="153"/>
      <c r="V404" s="153"/>
      <c r="W404" s="153"/>
      <c r="X404" s="153"/>
      <c r="Y404" s="153"/>
      <c r="Z404" s="153"/>
      <c r="AA404" s="153"/>
      <c r="AB404" s="153"/>
      <c r="AC404" s="153"/>
      <c r="AD404" s="153"/>
      <c r="AE404" s="153"/>
      <c r="AF404" s="153"/>
      <c r="AG404" s="153"/>
      <c r="AH404" s="153"/>
      <c r="AI404" s="153"/>
      <c r="AJ404" s="153"/>
      <c r="AK404" s="153"/>
      <c r="AL404" s="153"/>
      <c r="AM404" s="153"/>
      <c r="AN404" s="153"/>
      <c r="AO404" s="153"/>
      <c r="AP404" s="153"/>
      <c r="AQ404" s="153"/>
      <c r="AR404" s="153"/>
      <c r="AS404" s="153"/>
      <c r="AT404" s="156" t="s">
        <v>181</v>
      </c>
      <c r="AU404" s="156" t="s">
        <v>10</v>
      </c>
      <c r="AV404" s="153" t="s">
        <v>10</v>
      </c>
      <c r="AW404" s="153" t="s">
        <v>64</v>
      </c>
      <c r="AX404" s="153" t="s">
        <v>153</v>
      </c>
      <c r="AY404" s="156" t="s">
        <v>172</v>
      </c>
      <c r="AZ404" s="153"/>
      <c r="BA404" s="153"/>
      <c r="BB404" s="153"/>
      <c r="BC404" s="153"/>
      <c r="BD404" s="153"/>
      <c r="BE404" s="153"/>
      <c r="BF404" s="153"/>
      <c r="BG404" s="153"/>
      <c r="BH404" s="153"/>
      <c r="BI404" s="153"/>
      <c r="BJ404" s="153"/>
      <c r="BK404" s="153"/>
      <c r="BL404" s="153"/>
      <c r="BM404" s="153"/>
    </row>
    <row r="405" spans="1:65" ht="24" customHeight="1">
      <c r="A405" s="16"/>
      <c r="B405" s="17"/>
      <c r="C405" s="141" t="s">
        <v>789</v>
      </c>
      <c r="D405" s="141" t="s">
        <v>175</v>
      </c>
      <c r="E405" s="142" t="s">
        <v>790</v>
      </c>
      <c r="F405" s="143" t="s">
        <v>791</v>
      </c>
      <c r="G405" s="144" t="s">
        <v>298</v>
      </c>
      <c r="H405" s="179"/>
      <c r="I405" s="146"/>
      <c r="J405" s="147">
        <f>ROUND(I405*H405,2)</f>
        <v>0</v>
      </c>
      <c r="K405" s="148"/>
      <c r="L405" s="17"/>
      <c r="M405" s="149" t="s">
        <v>1</v>
      </c>
      <c r="N405" s="75" t="s">
        <v>75</v>
      </c>
      <c r="O405" s="16"/>
      <c r="P405" s="150">
        <f>O405*H405</f>
        <v>0</v>
      </c>
      <c r="Q405" s="150">
        <v>0</v>
      </c>
      <c r="R405" s="150">
        <f>Q405*H405</f>
        <v>0</v>
      </c>
      <c r="S405" s="150">
        <v>0</v>
      </c>
      <c r="T405" s="151">
        <f>S405*H405</f>
        <v>0</v>
      </c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52" t="s">
        <v>264</v>
      </c>
      <c r="AS405" s="16"/>
      <c r="AT405" s="152" t="s">
        <v>175</v>
      </c>
      <c r="AU405" s="152" t="s">
        <v>10</v>
      </c>
      <c r="AV405" s="16"/>
      <c r="AW405" s="16"/>
      <c r="AX405" s="16"/>
      <c r="AY405" s="3" t="s">
        <v>172</v>
      </c>
      <c r="AZ405" s="16"/>
      <c r="BA405" s="16"/>
      <c r="BB405" s="16"/>
      <c r="BC405" s="16"/>
      <c r="BD405" s="16"/>
      <c r="BE405" s="81">
        <f>IF(N405="základná",J405,0)</f>
        <v>0</v>
      </c>
      <c r="BF405" s="81">
        <f>IF(N405="znížená",J405,0)</f>
        <v>0</v>
      </c>
      <c r="BG405" s="81">
        <f>IF(N405="zákl. prenesená",J405,0)</f>
        <v>0</v>
      </c>
      <c r="BH405" s="81">
        <f>IF(N405="zníž. prenesená",J405,0)</f>
        <v>0</v>
      </c>
      <c r="BI405" s="81">
        <f>IF(N405="nulová",J405,0)</f>
        <v>0</v>
      </c>
      <c r="BJ405" s="3" t="s">
        <v>10</v>
      </c>
      <c r="BK405" s="81">
        <f>ROUND(I405*H405,2)</f>
        <v>0</v>
      </c>
      <c r="BL405" s="3" t="s">
        <v>264</v>
      </c>
      <c r="BM405" s="152" t="s">
        <v>792</v>
      </c>
    </row>
    <row r="406" spans="1:65" ht="22.5" customHeight="1">
      <c r="A406" s="128"/>
      <c r="B406" s="129"/>
      <c r="C406" s="128"/>
      <c r="D406" s="130" t="s">
        <v>145</v>
      </c>
      <c r="E406" s="139" t="s">
        <v>793</v>
      </c>
      <c r="F406" s="139" t="s">
        <v>794</v>
      </c>
      <c r="G406" s="128"/>
      <c r="H406" s="128"/>
      <c r="I406" s="128"/>
      <c r="J406" s="140">
        <f>BK406</f>
        <v>0</v>
      </c>
      <c r="K406" s="128"/>
      <c r="L406" s="129"/>
      <c r="M406" s="133"/>
      <c r="N406" s="128"/>
      <c r="O406" s="128"/>
      <c r="P406" s="135">
        <f>SUM(P407:P421)</f>
        <v>0</v>
      </c>
      <c r="Q406" s="128"/>
      <c r="R406" s="135">
        <f>SUM(R407:R421)</f>
        <v>1.2243199999999999E-2</v>
      </c>
      <c r="S406" s="128"/>
      <c r="T406" s="136">
        <f>SUM(T407:T421)</f>
        <v>0</v>
      </c>
      <c r="U406" s="128"/>
      <c r="V406" s="128"/>
      <c r="W406" s="128"/>
      <c r="X406" s="128"/>
      <c r="Y406" s="128"/>
      <c r="Z406" s="128"/>
      <c r="AA406" s="128"/>
      <c r="AB406" s="128"/>
      <c r="AC406" s="128"/>
      <c r="AD406" s="128"/>
      <c r="AE406" s="128"/>
      <c r="AF406" s="128"/>
      <c r="AG406" s="128"/>
      <c r="AH406" s="128"/>
      <c r="AI406" s="128"/>
      <c r="AJ406" s="128"/>
      <c r="AK406" s="128"/>
      <c r="AL406" s="128"/>
      <c r="AM406" s="128"/>
      <c r="AN406" s="128"/>
      <c r="AO406" s="128"/>
      <c r="AP406" s="128"/>
      <c r="AQ406" s="128"/>
      <c r="AR406" s="130" t="s">
        <v>10</v>
      </c>
      <c r="AS406" s="128"/>
      <c r="AT406" s="137" t="s">
        <v>145</v>
      </c>
      <c r="AU406" s="137" t="s">
        <v>153</v>
      </c>
      <c r="AV406" s="128"/>
      <c r="AW406" s="128"/>
      <c r="AX406" s="128"/>
      <c r="AY406" s="130" t="s">
        <v>172</v>
      </c>
      <c r="AZ406" s="128"/>
      <c r="BA406" s="128"/>
      <c r="BB406" s="128"/>
      <c r="BC406" s="128"/>
      <c r="BD406" s="128"/>
      <c r="BE406" s="128"/>
      <c r="BF406" s="128"/>
      <c r="BG406" s="128"/>
      <c r="BH406" s="128"/>
      <c r="BI406" s="128"/>
      <c r="BJ406" s="128"/>
      <c r="BK406" s="138">
        <f>SUM(BK407:BK421)</f>
        <v>0</v>
      </c>
      <c r="BL406" s="128"/>
      <c r="BM406" s="128"/>
    </row>
    <row r="407" spans="1:65" ht="24" customHeight="1">
      <c r="A407" s="16"/>
      <c r="B407" s="17"/>
      <c r="C407" s="141" t="s">
        <v>795</v>
      </c>
      <c r="D407" s="141" t="s">
        <v>175</v>
      </c>
      <c r="E407" s="142" t="s">
        <v>796</v>
      </c>
      <c r="F407" s="143" t="s">
        <v>797</v>
      </c>
      <c r="G407" s="144" t="s">
        <v>178</v>
      </c>
      <c r="H407" s="145">
        <v>28.64</v>
      </c>
      <c r="I407" s="146"/>
      <c r="J407" s="147">
        <f>ROUND(I407*H407,2)</f>
        <v>0</v>
      </c>
      <c r="K407" s="148"/>
      <c r="L407" s="17"/>
      <c r="M407" s="149" t="s">
        <v>1</v>
      </c>
      <c r="N407" s="75" t="s">
        <v>75</v>
      </c>
      <c r="O407" s="16"/>
      <c r="P407" s="150">
        <f>O407*H407</f>
        <v>0</v>
      </c>
      <c r="Q407" s="150">
        <v>0</v>
      </c>
      <c r="R407" s="150">
        <f>Q407*H407</f>
        <v>0</v>
      </c>
      <c r="S407" s="150">
        <v>0</v>
      </c>
      <c r="T407" s="151">
        <f>S407*H407</f>
        <v>0</v>
      </c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52" t="s">
        <v>264</v>
      </c>
      <c r="AS407" s="16"/>
      <c r="AT407" s="152" t="s">
        <v>175</v>
      </c>
      <c r="AU407" s="152" t="s">
        <v>10</v>
      </c>
      <c r="AV407" s="16"/>
      <c r="AW407" s="16"/>
      <c r="AX407" s="16"/>
      <c r="AY407" s="3" t="s">
        <v>172</v>
      </c>
      <c r="AZ407" s="16"/>
      <c r="BA407" s="16"/>
      <c r="BB407" s="16"/>
      <c r="BC407" s="16"/>
      <c r="BD407" s="16"/>
      <c r="BE407" s="81">
        <f>IF(N407="základná",J407,0)</f>
        <v>0</v>
      </c>
      <c r="BF407" s="81">
        <f>IF(N407="znížená",J407,0)</f>
        <v>0</v>
      </c>
      <c r="BG407" s="81">
        <f>IF(N407="zákl. prenesená",J407,0)</f>
        <v>0</v>
      </c>
      <c r="BH407" s="81">
        <f>IF(N407="zníž. prenesená",J407,0)</f>
        <v>0</v>
      </c>
      <c r="BI407" s="81">
        <f>IF(N407="nulová",J407,0)</f>
        <v>0</v>
      </c>
      <c r="BJ407" s="3" t="s">
        <v>10</v>
      </c>
      <c r="BK407" s="81">
        <f>ROUND(I407*H407,2)</f>
        <v>0</v>
      </c>
      <c r="BL407" s="3" t="s">
        <v>264</v>
      </c>
      <c r="BM407" s="152" t="s">
        <v>798</v>
      </c>
    </row>
    <row r="408" spans="1:65" ht="14.25" customHeight="1">
      <c r="A408" s="153"/>
      <c r="B408" s="154"/>
      <c r="C408" s="153"/>
      <c r="D408" s="155" t="s">
        <v>181</v>
      </c>
      <c r="E408" s="156" t="s">
        <v>1</v>
      </c>
      <c r="F408" s="157" t="s">
        <v>799</v>
      </c>
      <c r="G408" s="153"/>
      <c r="H408" s="158">
        <v>7.93</v>
      </c>
      <c r="I408" s="153"/>
      <c r="J408" s="153"/>
      <c r="K408" s="153"/>
      <c r="L408" s="154"/>
      <c r="M408" s="159"/>
      <c r="N408" s="153"/>
      <c r="O408" s="153"/>
      <c r="P408" s="153"/>
      <c r="Q408" s="153"/>
      <c r="R408" s="153"/>
      <c r="S408" s="153"/>
      <c r="T408" s="160"/>
      <c r="U408" s="153"/>
      <c r="V408" s="153"/>
      <c r="W408" s="153"/>
      <c r="X408" s="153"/>
      <c r="Y408" s="153"/>
      <c r="Z408" s="153"/>
      <c r="AA408" s="153"/>
      <c r="AB408" s="153"/>
      <c r="AC408" s="153"/>
      <c r="AD408" s="153"/>
      <c r="AE408" s="153"/>
      <c r="AF408" s="153"/>
      <c r="AG408" s="153"/>
      <c r="AH408" s="153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  <c r="AT408" s="156" t="s">
        <v>181</v>
      </c>
      <c r="AU408" s="156" t="s">
        <v>10</v>
      </c>
      <c r="AV408" s="153" t="s">
        <v>10</v>
      </c>
      <c r="AW408" s="153" t="s">
        <v>64</v>
      </c>
      <c r="AX408" s="153" t="s">
        <v>15</v>
      </c>
      <c r="AY408" s="156" t="s">
        <v>172</v>
      </c>
      <c r="AZ408" s="153"/>
      <c r="BA408" s="153"/>
      <c r="BB408" s="153"/>
      <c r="BC408" s="153"/>
      <c r="BD408" s="153"/>
      <c r="BE408" s="153"/>
      <c r="BF408" s="153"/>
      <c r="BG408" s="153"/>
      <c r="BH408" s="153"/>
      <c r="BI408" s="153"/>
      <c r="BJ408" s="153"/>
      <c r="BK408" s="153"/>
      <c r="BL408" s="153"/>
      <c r="BM408" s="153"/>
    </row>
    <row r="409" spans="1:65" ht="14.25" customHeight="1">
      <c r="A409" s="153"/>
      <c r="B409" s="154"/>
      <c r="C409" s="153"/>
      <c r="D409" s="155" t="s">
        <v>181</v>
      </c>
      <c r="E409" s="156" t="s">
        <v>1</v>
      </c>
      <c r="F409" s="157" t="s">
        <v>800</v>
      </c>
      <c r="G409" s="153"/>
      <c r="H409" s="158">
        <v>16.79</v>
      </c>
      <c r="I409" s="153"/>
      <c r="J409" s="153"/>
      <c r="K409" s="153"/>
      <c r="L409" s="154"/>
      <c r="M409" s="159"/>
      <c r="N409" s="153"/>
      <c r="O409" s="153"/>
      <c r="P409" s="153"/>
      <c r="Q409" s="153"/>
      <c r="R409" s="153"/>
      <c r="S409" s="153"/>
      <c r="T409" s="160"/>
      <c r="U409" s="153"/>
      <c r="V409" s="153"/>
      <c r="W409" s="153"/>
      <c r="X409" s="153"/>
      <c r="Y409" s="153"/>
      <c r="Z409" s="153"/>
      <c r="AA409" s="153"/>
      <c r="AB409" s="153"/>
      <c r="AC409" s="153"/>
      <c r="AD409" s="153"/>
      <c r="AE409" s="153"/>
      <c r="AF409" s="153"/>
      <c r="AG409" s="153"/>
      <c r="AH409" s="153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  <c r="AT409" s="156" t="s">
        <v>181</v>
      </c>
      <c r="AU409" s="156" t="s">
        <v>10</v>
      </c>
      <c r="AV409" s="153" t="s">
        <v>10</v>
      </c>
      <c r="AW409" s="153" t="s">
        <v>64</v>
      </c>
      <c r="AX409" s="153" t="s">
        <v>15</v>
      </c>
      <c r="AY409" s="156" t="s">
        <v>172</v>
      </c>
      <c r="AZ409" s="153"/>
      <c r="BA409" s="153"/>
      <c r="BB409" s="153"/>
      <c r="BC409" s="153"/>
      <c r="BD409" s="153"/>
      <c r="BE409" s="153"/>
      <c r="BF409" s="153"/>
      <c r="BG409" s="153"/>
      <c r="BH409" s="153"/>
      <c r="BI409" s="153"/>
      <c r="BJ409" s="153"/>
      <c r="BK409" s="153"/>
      <c r="BL409" s="153"/>
      <c r="BM409" s="153"/>
    </row>
    <row r="410" spans="1:65" ht="14.25" customHeight="1">
      <c r="A410" s="153"/>
      <c r="B410" s="154"/>
      <c r="C410" s="153"/>
      <c r="D410" s="155" t="s">
        <v>181</v>
      </c>
      <c r="E410" s="156" t="s">
        <v>1</v>
      </c>
      <c r="F410" s="157" t="s">
        <v>801</v>
      </c>
      <c r="G410" s="153"/>
      <c r="H410" s="158">
        <v>3.92</v>
      </c>
      <c r="I410" s="153"/>
      <c r="J410" s="153"/>
      <c r="K410" s="153"/>
      <c r="L410" s="154"/>
      <c r="M410" s="159"/>
      <c r="N410" s="153"/>
      <c r="O410" s="153"/>
      <c r="P410" s="153"/>
      <c r="Q410" s="153"/>
      <c r="R410" s="153"/>
      <c r="S410" s="153"/>
      <c r="T410" s="160"/>
      <c r="U410" s="153"/>
      <c r="V410" s="153"/>
      <c r="W410" s="153"/>
      <c r="X410" s="153"/>
      <c r="Y410" s="153"/>
      <c r="Z410" s="153"/>
      <c r="AA410" s="153"/>
      <c r="AB410" s="153"/>
      <c r="AC410" s="153"/>
      <c r="AD410" s="153"/>
      <c r="AE410" s="153"/>
      <c r="AF410" s="153"/>
      <c r="AG410" s="153"/>
      <c r="AH410" s="153"/>
      <c r="AI410" s="153"/>
      <c r="AJ410" s="153"/>
      <c r="AK410" s="153"/>
      <c r="AL410" s="153"/>
      <c r="AM410" s="153"/>
      <c r="AN410" s="153"/>
      <c r="AO410" s="153"/>
      <c r="AP410" s="153"/>
      <c r="AQ410" s="153"/>
      <c r="AR410" s="153"/>
      <c r="AS410" s="153"/>
      <c r="AT410" s="156" t="s">
        <v>181</v>
      </c>
      <c r="AU410" s="156" t="s">
        <v>10</v>
      </c>
      <c r="AV410" s="153" t="s">
        <v>10</v>
      </c>
      <c r="AW410" s="153" t="s">
        <v>64</v>
      </c>
      <c r="AX410" s="153" t="s">
        <v>15</v>
      </c>
      <c r="AY410" s="156" t="s">
        <v>172</v>
      </c>
      <c r="AZ410" s="153"/>
      <c r="BA410" s="153"/>
      <c r="BB410" s="153"/>
      <c r="BC410" s="153"/>
      <c r="BD410" s="153"/>
      <c r="BE410" s="153"/>
      <c r="BF410" s="153"/>
      <c r="BG410" s="153"/>
      <c r="BH410" s="153"/>
      <c r="BI410" s="153"/>
      <c r="BJ410" s="153"/>
      <c r="BK410" s="153"/>
      <c r="BL410" s="153"/>
      <c r="BM410" s="153"/>
    </row>
    <row r="411" spans="1:65" ht="14.25" customHeight="1">
      <c r="A411" s="161"/>
      <c r="B411" s="162"/>
      <c r="C411" s="161"/>
      <c r="D411" s="155" t="s">
        <v>181</v>
      </c>
      <c r="E411" s="163" t="s">
        <v>34</v>
      </c>
      <c r="F411" s="164" t="s">
        <v>196</v>
      </c>
      <c r="G411" s="161"/>
      <c r="H411" s="165">
        <v>28.64</v>
      </c>
      <c r="I411" s="161"/>
      <c r="J411" s="161"/>
      <c r="K411" s="161"/>
      <c r="L411" s="162"/>
      <c r="M411" s="166"/>
      <c r="N411" s="161"/>
      <c r="O411" s="161"/>
      <c r="P411" s="161"/>
      <c r="Q411" s="161"/>
      <c r="R411" s="161"/>
      <c r="S411" s="161"/>
      <c r="T411" s="167"/>
      <c r="U411" s="161"/>
      <c r="V411" s="161"/>
      <c r="W411" s="161"/>
      <c r="X411" s="161"/>
      <c r="Y411" s="161"/>
      <c r="Z411" s="161"/>
      <c r="AA411" s="161"/>
      <c r="AB411" s="161"/>
      <c r="AC411" s="161"/>
      <c r="AD411" s="161"/>
      <c r="AE411" s="161"/>
      <c r="AF411" s="161"/>
      <c r="AG411" s="161"/>
      <c r="AH411" s="161"/>
      <c r="AI411" s="161"/>
      <c r="AJ411" s="161"/>
      <c r="AK411" s="161"/>
      <c r="AL411" s="161"/>
      <c r="AM411" s="161"/>
      <c r="AN411" s="161"/>
      <c r="AO411" s="161"/>
      <c r="AP411" s="161"/>
      <c r="AQ411" s="161"/>
      <c r="AR411" s="161"/>
      <c r="AS411" s="161"/>
      <c r="AT411" s="163" t="s">
        <v>181</v>
      </c>
      <c r="AU411" s="163" t="s">
        <v>10</v>
      </c>
      <c r="AV411" s="161" t="s">
        <v>179</v>
      </c>
      <c r="AW411" s="161" t="s">
        <v>64</v>
      </c>
      <c r="AX411" s="161" t="s">
        <v>153</v>
      </c>
      <c r="AY411" s="163" t="s">
        <v>172</v>
      </c>
      <c r="AZ411" s="161"/>
      <c r="BA411" s="161"/>
      <c r="BB411" s="161"/>
      <c r="BC411" s="161"/>
      <c r="BD411" s="161"/>
      <c r="BE411" s="161"/>
      <c r="BF411" s="161"/>
      <c r="BG411" s="161"/>
      <c r="BH411" s="161"/>
      <c r="BI411" s="161"/>
      <c r="BJ411" s="161"/>
      <c r="BK411" s="161"/>
      <c r="BL411" s="161"/>
      <c r="BM411" s="161"/>
    </row>
    <row r="412" spans="1:65" ht="24" customHeight="1">
      <c r="A412" s="16"/>
      <c r="B412" s="17"/>
      <c r="C412" s="141" t="s">
        <v>802</v>
      </c>
      <c r="D412" s="141" t="s">
        <v>175</v>
      </c>
      <c r="E412" s="142" t="s">
        <v>803</v>
      </c>
      <c r="F412" s="143" t="s">
        <v>804</v>
      </c>
      <c r="G412" s="144" t="s">
        <v>178</v>
      </c>
      <c r="H412" s="145">
        <v>13.2</v>
      </c>
      <c r="I412" s="146"/>
      <c r="J412" s="147">
        <f>ROUND(I412*H412,2)</f>
        <v>0</v>
      </c>
      <c r="K412" s="148"/>
      <c r="L412" s="17"/>
      <c r="M412" s="149" t="s">
        <v>1</v>
      </c>
      <c r="N412" s="75" t="s">
        <v>75</v>
      </c>
      <c r="O412" s="16"/>
      <c r="P412" s="150">
        <f>O412*H412</f>
        <v>0</v>
      </c>
      <c r="Q412" s="150">
        <v>0</v>
      </c>
      <c r="R412" s="150">
        <f>Q412*H412</f>
        <v>0</v>
      </c>
      <c r="S412" s="150">
        <v>0</v>
      </c>
      <c r="T412" s="151">
        <f>S412*H412</f>
        <v>0</v>
      </c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52" t="s">
        <v>264</v>
      </c>
      <c r="AS412" s="16"/>
      <c r="AT412" s="152" t="s">
        <v>175</v>
      </c>
      <c r="AU412" s="152" t="s">
        <v>10</v>
      </c>
      <c r="AV412" s="16"/>
      <c r="AW412" s="16"/>
      <c r="AX412" s="16"/>
      <c r="AY412" s="3" t="s">
        <v>172</v>
      </c>
      <c r="AZ412" s="16"/>
      <c r="BA412" s="16"/>
      <c r="BB412" s="16"/>
      <c r="BC412" s="16"/>
      <c r="BD412" s="16"/>
      <c r="BE412" s="81">
        <f>IF(N412="základná",J412,0)</f>
        <v>0</v>
      </c>
      <c r="BF412" s="81">
        <f>IF(N412="znížená",J412,0)</f>
        <v>0</v>
      </c>
      <c r="BG412" s="81">
        <f>IF(N412="zákl. prenesená",J412,0)</f>
        <v>0</v>
      </c>
      <c r="BH412" s="81">
        <f>IF(N412="zníž. prenesená",J412,0)</f>
        <v>0</v>
      </c>
      <c r="BI412" s="81">
        <f>IF(N412="nulová",J412,0)</f>
        <v>0</v>
      </c>
      <c r="BJ412" s="3" t="s">
        <v>10</v>
      </c>
      <c r="BK412" s="81">
        <f>ROUND(I412*H412,2)</f>
        <v>0</v>
      </c>
      <c r="BL412" s="3" t="s">
        <v>264</v>
      </c>
      <c r="BM412" s="152" t="s">
        <v>805</v>
      </c>
    </row>
    <row r="413" spans="1:65" ht="14.25" customHeight="1">
      <c r="A413" s="153"/>
      <c r="B413" s="154"/>
      <c r="C413" s="153"/>
      <c r="D413" s="155" t="s">
        <v>181</v>
      </c>
      <c r="E413" s="156" t="s">
        <v>1</v>
      </c>
      <c r="F413" s="157" t="s">
        <v>50</v>
      </c>
      <c r="G413" s="153"/>
      <c r="H413" s="158">
        <v>13.2</v>
      </c>
      <c r="I413" s="153"/>
      <c r="J413" s="153"/>
      <c r="K413" s="153"/>
      <c r="L413" s="154"/>
      <c r="M413" s="159"/>
      <c r="N413" s="153"/>
      <c r="O413" s="153"/>
      <c r="P413" s="153"/>
      <c r="Q413" s="153"/>
      <c r="R413" s="153"/>
      <c r="S413" s="153"/>
      <c r="T413" s="160"/>
      <c r="U413" s="153"/>
      <c r="V413" s="153"/>
      <c r="W413" s="153"/>
      <c r="X413" s="153"/>
      <c r="Y413" s="153"/>
      <c r="Z413" s="153"/>
      <c r="AA413" s="153"/>
      <c r="AB413" s="153"/>
      <c r="AC413" s="153"/>
      <c r="AD413" s="153"/>
      <c r="AE413" s="153"/>
      <c r="AF413" s="153"/>
      <c r="AG413" s="153"/>
      <c r="AH413" s="153"/>
      <c r="AI413" s="153"/>
      <c r="AJ413" s="153"/>
      <c r="AK413" s="153"/>
      <c r="AL413" s="153"/>
      <c r="AM413" s="153"/>
      <c r="AN413" s="153"/>
      <c r="AO413" s="153"/>
      <c r="AP413" s="153"/>
      <c r="AQ413" s="153"/>
      <c r="AR413" s="153"/>
      <c r="AS413" s="153"/>
      <c r="AT413" s="156" t="s">
        <v>181</v>
      </c>
      <c r="AU413" s="156" t="s">
        <v>10</v>
      </c>
      <c r="AV413" s="153" t="s">
        <v>10</v>
      </c>
      <c r="AW413" s="153" t="s">
        <v>64</v>
      </c>
      <c r="AX413" s="153" t="s">
        <v>153</v>
      </c>
      <c r="AY413" s="156" t="s">
        <v>172</v>
      </c>
      <c r="AZ413" s="153"/>
      <c r="BA413" s="153"/>
      <c r="BB413" s="153"/>
      <c r="BC413" s="153"/>
      <c r="BD413" s="153"/>
      <c r="BE413" s="153"/>
      <c r="BF413" s="153"/>
      <c r="BG413" s="153"/>
      <c r="BH413" s="153"/>
      <c r="BI413" s="153"/>
      <c r="BJ413" s="153"/>
      <c r="BK413" s="153"/>
      <c r="BL413" s="153"/>
      <c r="BM413" s="153"/>
    </row>
    <row r="414" spans="1:65" ht="24" customHeight="1">
      <c r="A414" s="16"/>
      <c r="B414" s="17"/>
      <c r="C414" s="141" t="s">
        <v>806</v>
      </c>
      <c r="D414" s="141" t="s">
        <v>175</v>
      </c>
      <c r="E414" s="142" t="s">
        <v>807</v>
      </c>
      <c r="F414" s="143" t="s">
        <v>808</v>
      </c>
      <c r="G414" s="144" t="s">
        <v>178</v>
      </c>
      <c r="H414" s="145">
        <v>28.64</v>
      </c>
      <c r="I414" s="146"/>
      <c r="J414" s="147">
        <f>ROUND(I414*H414,2)</f>
        <v>0</v>
      </c>
      <c r="K414" s="148"/>
      <c r="L414" s="17"/>
      <c r="M414" s="149" t="s">
        <v>1</v>
      </c>
      <c r="N414" s="75" t="s">
        <v>75</v>
      </c>
      <c r="O414" s="16"/>
      <c r="P414" s="150">
        <f>O414*H414</f>
        <v>0</v>
      </c>
      <c r="Q414" s="150">
        <v>2.7999999999999998E-4</v>
      </c>
      <c r="R414" s="150">
        <f>Q414*H414</f>
        <v>8.0191999999999989E-3</v>
      </c>
      <c r="S414" s="150">
        <v>0</v>
      </c>
      <c r="T414" s="151">
        <f>S414*H414</f>
        <v>0</v>
      </c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52" t="s">
        <v>264</v>
      </c>
      <c r="AS414" s="16"/>
      <c r="AT414" s="152" t="s">
        <v>175</v>
      </c>
      <c r="AU414" s="152" t="s">
        <v>10</v>
      </c>
      <c r="AV414" s="16"/>
      <c r="AW414" s="16"/>
      <c r="AX414" s="16"/>
      <c r="AY414" s="3" t="s">
        <v>172</v>
      </c>
      <c r="AZ414" s="16"/>
      <c r="BA414" s="16"/>
      <c r="BB414" s="16"/>
      <c r="BC414" s="16"/>
      <c r="BD414" s="16"/>
      <c r="BE414" s="81">
        <f>IF(N414="základná",J414,0)</f>
        <v>0</v>
      </c>
      <c r="BF414" s="81">
        <f>IF(N414="znížená",J414,0)</f>
        <v>0</v>
      </c>
      <c r="BG414" s="81">
        <f>IF(N414="zákl. prenesená",J414,0)</f>
        <v>0</v>
      </c>
      <c r="BH414" s="81">
        <f>IF(N414="zníž. prenesená",J414,0)</f>
        <v>0</v>
      </c>
      <c r="BI414" s="81">
        <f>IF(N414="nulová",J414,0)</f>
        <v>0</v>
      </c>
      <c r="BJ414" s="3" t="s">
        <v>10</v>
      </c>
      <c r="BK414" s="81">
        <f>ROUND(I414*H414,2)</f>
        <v>0</v>
      </c>
      <c r="BL414" s="3" t="s">
        <v>264</v>
      </c>
      <c r="BM414" s="152" t="s">
        <v>809</v>
      </c>
    </row>
    <row r="415" spans="1:65" ht="14.25" customHeight="1">
      <c r="A415" s="153"/>
      <c r="B415" s="154"/>
      <c r="C415" s="153"/>
      <c r="D415" s="155" t="s">
        <v>181</v>
      </c>
      <c r="E415" s="156" t="s">
        <v>1</v>
      </c>
      <c r="F415" s="157" t="s">
        <v>34</v>
      </c>
      <c r="G415" s="153"/>
      <c r="H415" s="158">
        <v>28.64</v>
      </c>
      <c r="I415" s="153"/>
      <c r="J415" s="153"/>
      <c r="K415" s="153"/>
      <c r="L415" s="154"/>
      <c r="M415" s="159"/>
      <c r="N415" s="153"/>
      <c r="O415" s="153"/>
      <c r="P415" s="153"/>
      <c r="Q415" s="153"/>
      <c r="R415" s="153"/>
      <c r="S415" s="153"/>
      <c r="T415" s="160"/>
      <c r="U415" s="153"/>
      <c r="V415" s="153"/>
      <c r="W415" s="153"/>
      <c r="X415" s="153"/>
      <c r="Y415" s="153"/>
      <c r="Z415" s="153"/>
      <c r="AA415" s="153"/>
      <c r="AB415" s="153"/>
      <c r="AC415" s="153"/>
      <c r="AD415" s="153"/>
      <c r="AE415" s="153"/>
      <c r="AF415" s="153"/>
      <c r="AG415" s="153"/>
      <c r="AH415" s="153"/>
      <c r="AI415" s="153"/>
      <c r="AJ415" s="153"/>
      <c r="AK415" s="153"/>
      <c r="AL415" s="153"/>
      <c r="AM415" s="153"/>
      <c r="AN415" s="153"/>
      <c r="AO415" s="153"/>
      <c r="AP415" s="153"/>
      <c r="AQ415" s="153"/>
      <c r="AR415" s="153"/>
      <c r="AS415" s="153"/>
      <c r="AT415" s="156" t="s">
        <v>181</v>
      </c>
      <c r="AU415" s="156" t="s">
        <v>10</v>
      </c>
      <c r="AV415" s="153" t="s">
        <v>10</v>
      </c>
      <c r="AW415" s="153" t="s">
        <v>64</v>
      </c>
      <c r="AX415" s="153" t="s">
        <v>153</v>
      </c>
      <c r="AY415" s="156" t="s">
        <v>172</v>
      </c>
      <c r="AZ415" s="153"/>
      <c r="BA415" s="153"/>
      <c r="BB415" s="153"/>
      <c r="BC415" s="153"/>
      <c r="BD415" s="153"/>
      <c r="BE415" s="153"/>
      <c r="BF415" s="153"/>
      <c r="BG415" s="153"/>
      <c r="BH415" s="153"/>
      <c r="BI415" s="153"/>
      <c r="BJ415" s="153"/>
      <c r="BK415" s="153"/>
      <c r="BL415" s="153"/>
      <c r="BM415" s="153"/>
    </row>
    <row r="416" spans="1:65" ht="24" customHeight="1">
      <c r="A416" s="16"/>
      <c r="B416" s="17"/>
      <c r="C416" s="141" t="s">
        <v>810</v>
      </c>
      <c r="D416" s="141" t="s">
        <v>175</v>
      </c>
      <c r="E416" s="142" t="s">
        <v>811</v>
      </c>
      <c r="F416" s="143" t="s">
        <v>812</v>
      </c>
      <c r="G416" s="144" t="s">
        <v>178</v>
      </c>
      <c r="H416" s="145">
        <v>13.2</v>
      </c>
      <c r="I416" s="146"/>
      <c r="J416" s="147">
        <f>ROUND(I416*H416,2)</f>
        <v>0</v>
      </c>
      <c r="K416" s="148"/>
      <c r="L416" s="17"/>
      <c r="M416" s="149" t="s">
        <v>1</v>
      </c>
      <c r="N416" s="75" t="s">
        <v>75</v>
      </c>
      <c r="O416" s="16"/>
      <c r="P416" s="150">
        <f>O416*H416</f>
        <v>0</v>
      </c>
      <c r="Q416" s="150">
        <v>3.2000000000000003E-4</v>
      </c>
      <c r="R416" s="150">
        <f>Q416*H416</f>
        <v>4.2240000000000003E-3</v>
      </c>
      <c r="S416" s="150">
        <v>0</v>
      </c>
      <c r="T416" s="151">
        <f>S416*H416</f>
        <v>0</v>
      </c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52" t="s">
        <v>264</v>
      </c>
      <c r="AS416" s="16"/>
      <c r="AT416" s="152" t="s">
        <v>175</v>
      </c>
      <c r="AU416" s="152" t="s">
        <v>10</v>
      </c>
      <c r="AV416" s="16"/>
      <c r="AW416" s="16"/>
      <c r="AX416" s="16"/>
      <c r="AY416" s="3" t="s">
        <v>172</v>
      </c>
      <c r="AZ416" s="16"/>
      <c r="BA416" s="16"/>
      <c r="BB416" s="16"/>
      <c r="BC416" s="16"/>
      <c r="BD416" s="16"/>
      <c r="BE416" s="81">
        <f>IF(N416="základná",J416,0)</f>
        <v>0</v>
      </c>
      <c r="BF416" s="81">
        <f>IF(N416="znížená",J416,0)</f>
        <v>0</v>
      </c>
      <c r="BG416" s="81">
        <f>IF(N416="zákl. prenesená",J416,0)</f>
        <v>0</v>
      </c>
      <c r="BH416" s="81">
        <f>IF(N416="zníž. prenesená",J416,0)</f>
        <v>0</v>
      </c>
      <c r="BI416" s="81">
        <f>IF(N416="nulová",J416,0)</f>
        <v>0</v>
      </c>
      <c r="BJ416" s="3" t="s">
        <v>10</v>
      </c>
      <c r="BK416" s="81">
        <f>ROUND(I416*H416,2)</f>
        <v>0</v>
      </c>
      <c r="BL416" s="3" t="s">
        <v>264</v>
      </c>
      <c r="BM416" s="152" t="s">
        <v>813</v>
      </c>
    </row>
    <row r="417" spans="1:65" ht="14.25" customHeight="1">
      <c r="A417" s="153"/>
      <c r="B417" s="154"/>
      <c r="C417" s="153"/>
      <c r="D417" s="155" t="s">
        <v>181</v>
      </c>
      <c r="E417" s="156" t="s">
        <v>1</v>
      </c>
      <c r="F417" s="157" t="s">
        <v>814</v>
      </c>
      <c r="G417" s="153"/>
      <c r="H417" s="158">
        <v>10.8</v>
      </c>
      <c r="I417" s="153"/>
      <c r="J417" s="153"/>
      <c r="K417" s="153"/>
      <c r="L417" s="154"/>
      <c r="M417" s="159"/>
      <c r="N417" s="153"/>
      <c r="O417" s="153"/>
      <c r="P417" s="153"/>
      <c r="Q417" s="153"/>
      <c r="R417" s="153"/>
      <c r="S417" s="153"/>
      <c r="T417" s="160"/>
      <c r="U417" s="153"/>
      <c r="V417" s="153"/>
      <c r="W417" s="153"/>
      <c r="X417" s="153"/>
      <c r="Y417" s="153"/>
      <c r="Z417" s="153"/>
      <c r="AA417" s="153"/>
      <c r="AB417" s="153"/>
      <c r="AC417" s="153"/>
      <c r="AD417" s="153"/>
      <c r="AE417" s="153"/>
      <c r="AF417" s="153"/>
      <c r="AG417" s="153"/>
      <c r="AH417" s="153"/>
      <c r="AI417" s="153"/>
      <c r="AJ417" s="153"/>
      <c r="AK417" s="153"/>
      <c r="AL417" s="153"/>
      <c r="AM417" s="153"/>
      <c r="AN417" s="153"/>
      <c r="AO417" s="153"/>
      <c r="AP417" s="153"/>
      <c r="AQ417" s="153"/>
      <c r="AR417" s="153"/>
      <c r="AS417" s="153"/>
      <c r="AT417" s="156" t="s">
        <v>181</v>
      </c>
      <c r="AU417" s="156" t="s">
        <v>10</v>
      </c>
      <c r="AV417" s="153" t="s">
        <v>10</v>
      </c>
      <c r="AW417" s="153" t="s">
        <v>64</v>
      </c>
      <c r="AX417" s="153" t="s">
        <v>15</v>
      </c>
      <c r="AY417" s="156" t="s">
        <v>172</v>
      </c>
      <c r="AZ417" s="153"/>
      <c r="BA417" s="153"/>
      <c r="BB417" s="153"/>
      <c r="BC417" s="153"/>
      <c r="BD417" s="153"/>
      <c r="BE417" s="153"/>
      <c r="BF417" s="153"/>
      <c r="BG417" s="153"/>
      <c r="BH417" s="153"/>
      <c r="BI417" s="153"/>
      <c r="BJ417" s="153"/>
      <c r="BK417" s="153"/>
      <c r="BL417" s="153"/>
      <c r="BM417" s="153"/>
    </row>
    <row r="418" spans="1:65" ht="14.25" customHeight="1">
      <c r="A418" s="153"/>
      <c r="B418" s="154"/>
      <c r="C418" s="153"/>
      <c r="D418" s="155" t="s">
        <v>181</v>
      </c>
      <c r="E418" s="156" t="s">
        <v>1</v>
      </c>
      <c r="F418" s="157" t="s">
        <v>815</v>
      </c>
      <c r="G418" s="153"/>
      <c r="H418" s="158">
        <v>2.4</v>
      </c>
      <c r="I418" s="153"/>
      <c r="J418" s="153"/>
      <c r="K418" s="153"/>
      <c r="L418" s="154"/>
      <c r="M418" s="159"/>
      <c r="N418" s="153"/>
      <c r="O418" s="153"/>
      <c r="P418" s="153"/>
      <c r="Q418" s="153"/>
      <c r="R418" s="153"/>
      <c r="S418" s="153"/>
      <c r="T418" s="160"/>
      <c r="U418" s="153"/>
      <c r="V418" s="153"/>
      <c r="W418" s="153"/>
      <c r="X418" s="153"/>
      <c r="Y418" s="153"/>
      <c r="Z418" s="153"/>
      <c r="AA418" s="153"/>
      <c r="AB418" s="153"/>
      <c r="AC418" s="153"/>
      <c r="AD418" s="153"/>
      <c r="AE418" s="153"/>
      <c r="AF418" s="153"/>
      <c r="AG418" s="153"/>
      <c r="AH418" s="153"/>
      <c r="AI418" s="153"/>
      <c r="AJ418" s="153"/>
      <c r="AK418" s="153"/>
      <c r="AL418" s="153"/>
      <c r="AM418" s="153"/>
      <c r="AN418" s="153"/>
      <c r="AO418" s="153"/>
      <c r="AP418" s="153"/>
      <c r="AQ418" s="153"/>
      <c r="AR418" s="153"/>
      <c r="AS418" s="153"/>
      <c r="AT418" s="156" t="s">
        <v>181</v>
      </c>
      <c r="AU418" s="156" t="s">
        <v>10</v>
      </c>
      <c r="AV418" s="153" t="s">
        <v>10</v>
      </c>
      <c r="AW418" s="153" t="s">
        <v>64</v>
      </c>
      <c r="AX418" s="153" t="s">
        <v>15</v>
      </c>
      <c r="AY418" s="156" t="s">
        <v>172</v>
      </c>
      <c r="AZ418" s="153"/>
      <c r="BA418" s="153"/>
      <c r="BB418" s="153"/>
      <c r="BC418" s="153"/>
      <c r="BD418" s="153"/>
      <c r="BE418" s="153"/>
      <c r="BF418" s="153"/>
      <c r="BG418" s="153"/>
      <c r="BH418" s="153"/>
      <c r="BI418" s="153"/>
      <c r="BJ418" s="153"/>
      <c r="BK418" s="153"/>
      <c r="BL418" s="153"/>
      <c r="BM418" s="153"/>
    </row>
    <row r="419" spans="1:65" ht="14.25" customHeight="1">
      <c r="A419" s="161"/>
      <c r="B419" s="162"/>
      <c r="C419" s="161"/>
      <c r="D419" s="155" t="s">
        <v>181</v>
      </c>
      <c r="E419" s="163" t="s">
        <v>50</v>
      </c>
      <c r="F419" s="164" t="s">
        <v>196</v>
      </c>
      <c r="G419" s="161"/>
      <c r="H419" s="165">
        <v>13.2</v>
      </c>
      <c r="I419" s="161"/>
      <c r="J419" s="161"/>
      <c r="K419" s="161"/>
      <c r="L419" s="162"/>
      <c r="M419" s="166"/>
      <c r="N419" s="161"/>
      <c r="O419" s="161"/>
      <c r="P419" s="161"/>
      <c r="Q419" s="161"/>
      <c r="R419" s="161"/>
      <c r="S419" s="161"/>
      <c r="T419" s="167"/>
      <c r="U419" s="161"/>
      <c r="V419" s="161"/>
      <c r="W419" s="161"/>
      <c r="X419" s="161"/>
      <c r="Y419" s="161"/>
      <c r="Z419" s="161"/>
      <c r="AA419" s="161"/>
      <c r="AB419" s="161"/>
      <c r="AC419" s="161"/>
      <c r="AD419" s="161"/>
      <c r="AE419" s="161"/>
      <c r="AF419" s="161"/>
      <c r="AG419" s="161"/>
      <c r="AH419" s="161"/>
      <c r="AI419" s="161"/>
      <c r="AJ419" s="161"/>
      <c r="AK419" s="161"/>
      <c r="AL419" s="161"/>
      <c r="AM419" s="161"/>
      <c r="AN419" s="161"/>
      <c r="AO419" s="161"/>
      <c r="AP419" s="161"/>
      <c r="AQ419" s="161"/>
      <c r="AR419" s="161"/>
      <c r="AS419" s="161"/>
      <c r="AT419" s="163" t="s">
        <v>181</v>
      </c>
      <c r="AU419" s="163" t="s">
        <v>10</v>
      </c>
      <c r="AV419" s="161" t="s">
        <v>179</v>
      </c>
      <c r="AW419" s="161" t="s">
        <v>64</v>
      </c>
      <c r="AX419" s="161" t="s">
        <v>153</v>
      </c>
      <c r="AY419" s="163" t="s">
        <v>172</v>
      </c>
      <c r="AZ419" s="161"/>
      <c r="BA419" s="161"/>
      <c r="BB419" s="161"/>
      <c r="BC419" s="161"/>
      <c r="BD419" s="161"/>
      <c r="BE419" s="161"/>
      <c r="BF419" s="161"/>
      <c r="BG419" s="161"/>
      <c r="BH419" s="161"/>
      <c r="BI419" s="161"/>
      <c r="BJ419" s="161"/>
      <c r="BK419" s="161"/>
      <c r="BL419" s="161"/>
      <c r="BM419" s="161"/>
    </row>
    <row r="420" spans="1:65" ht="24" customHeight="1">
      <c r="A420" s="16"/>
      <c r="B420" s="17"/>
      <c r="C420" s="141" t="s">
        <v>816</v>
      </c>
      <c r="D420" s="141" t="s">
        <v>175</v>
      </c>
      <c r="E420" s="142" t="s">
        <v>817</v>
      </c>
      <c r="F420" s="143" t="s">
        <v>818</v>
      </c>
      <c r="G420" s="144" t="s">
        <v>261</v>
      </c>
      <c r="H420" s="145">
        <v>25</v>
      </c>
      <c r="I420" s="146"/>
      <c r="J420" s="147">
        <f>ROUND(I420*H420,2)</f>
        <v>0</v>
      </c>
      <c r="K420" s="148"/>
      <c r="L420" s="17"/>
      <c r="M420" s="149" t="s">
        <v>1</v>
      </c>
      <c r="N420" s="75" t="s">
        <v>75</v>
      </c>
      <c r="O420" s="16"/>
      <c r="P420" s="150">
        <f>O420*H420</f>
        <v>0</v>
      </c>
      <c r="Q420" s="150">
        <v>0</v>
      </c>
      <c r="R420" s="150">
        <f>Q420*H420</f>
        <v>0</v>
      </c>
      <c r="S420" s="150">
        <v>0</v>
      </c>
      <c r="T420" s="151">
        <f>S420*H420</f>
        <v>0</v>
      </c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52" t="s">
        <v>559</v>
      </c>
      <c r="AS420" s="16"/>
      <c r="AT420" s="152" t="s">
        <v>175</v>
      </c>
      <c r="AU420" s="152" t="s">
        <v>10</v>
      </c>
      <c r="AV420" s="16"/>
      <c r="AW420" s="16"/>
      <c r="AX420" s="16"/>
      <c r="AY420" s="3" t="s">
        <v>172</v>
      </c>
      <c r="AZ420" s="16"/>
      <c r="BA420" s="16"/>
      <c r="BB420" s="16"/>
      <c r="BC420" s="16"/>
      <c r="BD420" s="16"/>
      <c r="BE420" s="81">
        <f>IF(N420="základná",J420,0)</f>
        <v>0</v>
      </c>
      <c r="BF420" s="81">
        <f>IF(N420="znížená",J420,0)</f>
        <v>0</v>
      </c>
      <c r="BG420" s="81">
        <f>IF(N420="zákl. prenesená",J420,0)</f>
        <v>0</v>
      </c>
      <c r="BH420" s="81">
        <f>IF(N420="zníž. prenesená",J420,0)</f>
        <v>0</v>
      </c>
      <c r="BI420" s="81">
        <f>IF(N420="nulová",J420,0)</f>
        <v>0</v>
      </c>
      <c r="BJ420" s="3" t="s">
        <v>10</v>
      </c>
      <c r="BK420" s="81">
        <f>ROUND(I420*H420,2)</f>
        <v>0</v>
      </c>
      <c r="BL420" s="3" t="s">
        <v>559</v>
      </c>
      <c r="BM420" s="152" t="s">
        <v>819</v>
      </c>
    </row>
    <row r="421" spans="1:65" ht="14.25" customHeight="1">
      <c r="A421" s="153"/>
      <c r="B421" s="154"/>
      <c r="C421" s="153"/>
      <c r="D421" s="155" t="s">
        <v>181</v>
      </c>
      <c r="E421" s="156" t="s">
        <v>1</v>
      </c>
      <c r="F421" s="157" t="s">
        <v>383</v>
      </c>
      <c r="G421" s="153"/>
      <c r="H421" s="158">
        <v>25</v>
      </c>
      <c r="I421" s="153"/>
      <c r="J421" s="153"/>
      <c r="K421" s="153"/>
      <c r="L421" s="154"/>
      <c r="M421" s="159"/>
      <c r="N421" s="153"/>
      <c r="O421" s="153"/>
      <c r="P421" s="153"/>
      <c r="Q421" s="153"/>
      <c r="R421" s="153"/>
      <c r="S421" s="153"/>
      <c r="T421" s="160"/>
      <c r="U421" s="153"/>
      <c r="V421" s="153"/>
      <c r="W421" s="153"/>
      <c r="X421" s="153"/>
      <c r="Y421" s="153"/>
      <c r="Z421" s="153"/>
      <c r="AA421" s="153"/>
      <c r="AB421" s="153"/>
      <c r="AC421" s="153"/>
      <c r="AD421" s="153"/>
      <c r="AE421" s="153"/>
      <c r="AF421" s="153"/>
      <c r="AG421" s="153"/>
      <c r="AH421" s="153"/>
      <c r="AI421" s="153"/>
      <c r="AJ421" s="153"/>
      <c r="AK421" s="153"/>
      <c r="AL421" s="153"/>
      <c r="AM421" s="153"/>
      <c r="AN421" s="153"/>
      <c r="AO421" s="153"/>
      <c r="AP421" s="153"/>
      <c r="AQ421" s="153"/>
      <c r="AR421" s="153"/>
      <c r="AS421" s="153"/>
      <c r="AT421" s="156" t="s">
        <v>181</v>
      </c>
      <c r="AU421" s="156" t="s">
        <v>10</v>
      </c>
      <c r="AV421" s="153" t="s">
        <v>10</v>
      </c>
      <c r="AW421" s="153" t="s">
        <v>64</v>
      </c>
      <c r="AX421" s="153" t="s">
        <v>153</v>
      </c>
      <c r="AY421" s="156" t="s">
        <v>172</v>
      </c>
      <c r="AZ421" s="153"/>
      <c r="BA421" s="153"/>
      <c r="BB421" s="153"/>
      <c r="BC421" s="153"/>
      <c r="BD421" s="153"/>
      <c r="BE421" s="153"/>
      <c r="BF421" s="153"/>
      <c r="BG421" s="153"/>
      <c r="BH421" s="153"/>
      <c r="BI421" s="153"/>
      <c r="BJ421" s="153"/>
      <c r="BK421" s="153"/>
      <c r="BL421" s="153"/>
      <c r="BM421" s="153"/>
    </row>
    <row r="422" spans="1:65" ht="22.5" customHeight="1">
      <c r="A422" s="128"/>
      <c r="B422" s="129"/>
      <c r="C422" s="128"/>
      <c r="D422" s="130" t="s">
        <v>145</v>
      </c>
      <c r="E422" s="139" t="s">
        <v>820</v>
      </c>
      <c r="F422" s="139" t="s">
        <v>821</v>
      </c>
      <c r="G422" s="128"/>
      <c r="H422" s="128"/>
      <c r="I422" s="128"/>
      <c r="J422" s="140">
        <f>BK422</f>
        <v>0</v>
      </c>
      <c r="K422" s="128"/>
      <c r="L422" s="129"/>
      <c r="M422" s="133"/>
      <c r="N422" s="128"/>
      <c r="O422" s="128"/>
      <c r="P422" s="135">
        <f>SUM(P423:P436)</f>
        <v>0</v>
      </c>
      <c r="Q422" s="128"/>
      <c r="R422" s="135">
        <f>SUM(R423:R436)</f>
        <v>0.11312268</v>
      </c>
      <c r="S422" s="128"/>
      <c r="T422" s="136">
        <f>SUM(T423:T436)</f>
        <v>0</v>
      </c>
      <c r="U422" s="128"/>
      <c r="V422" s="128"/>
      <c r="W422" s="128"/>
      <c r="X422" s="128"/>
      <c r="Y422" s="128"/>
      <c r="Z422" s="128"/>
      <c r="AA422" s="128"/>
      <c r="AB422" s="128"/>
      <c r="AC422" s="128"/>
      <c r="AD422" s="128"/>
      <c r="AE422" s="128"/>
      <c r="AF422" s="128"/>
      <c r="AG422" s="128"/>
      <c r="AH422" s="128"/>
      <c r="AI422" s="128"/>
      <c r="AJ422" s="128"/>
      <c r="AK422" s="128"/>
      <c r="AL422" s="128"/>
      <c r="AM422" s="128"/>
      <c r="AN422" s="128"/>
      <c r="AO422" s="128"/>
      <c r="AP422" s="128"/>
      <c r="AQ422" s="128"/>
      <c r="AR422" s="130" t="s">
        <v>10</v>
      </c>
      <c r="AS422" s="128"/>
      <c r="AT422" s="137" t="s">
        <v>145</v>
      </c>
      <c r="AU422" s="137" t="s">
        <v>153</v>
      </c>
      <c r="AV422" s="128"/>
      <c r="AW422" s="128"/>
      <c r="AX422" s="128"/>
      <c r="AY422" s="130" t="s">
        <v>172</v>
      </c>
      <c r="AZ422" s="128"/>
      <c r="BA422" s="128"/>
      <c r="BB422" s="128"/>
      <c r="BC422" s="128"/>
      <c r="BD422" s="128"/>
      <c r="BE422" s="128"/>
      <c r="BF422" s="128"/>
      <c r="BG422" s="128"/>
      <c r="BH422" s="128"/>
      <c r="BI422" s="128"/>
      <c r="BJ422" s="128"/>
      <c r="BK422" s="138">
        <f>SUM(BK423:BK436)</f>
        <v>0</v>
      </c>
      <c r="BL422" s="128"/>
      <c r="BM422" s="128"/>
    </row>
    <row r="423" spans="1:65" ht="16.5" customHeight="1">
      <c r="A423" s="16"/>
      <c r="B423" s="17"/>
      <c r="C423" s="141" t="s">
        <v>822</v>
      </c>
      <c r="D423" s="141" t="s">
        <v>175</v>
      </c>
      <c r="E423" s="142" t="s">
        <v>823</v>
      </c>
      <c r="F423" s="143" t="s">
        <v>824</v>
      </c>
      <c r="G423" s="144" t="s">
        <v>178</v>
      </c>
      <c r="H423" s="145">
        <v>263.07600000000002</v>
      </c>
      <c r="I423" s="146"/>
      <c r="J423" s="147">
        <f>ROUND(I423*H423,2)</f>
        <v>0</v>
      </c>
      <c r="K423" s="148"/>
      <c r="L423" s="17"/>
      <c r="M423" s="149" t="s">
        <v>1</v>
      </c>
      <c r="N423" s="75" t="s">
        <v>75</v>
      </c>
      <c r="O423" s="16"/>
      <c r="P423" s="150">
        <f>O423*H423</f>
        <v>0</v>
      </c>
      <c r="Q423" s="150">
        <v>0</v>
      </c>
      <c r="R423" s="150">
        <f>Q423*H423</f>
        <v>0</v>
      </c>
      <c r="S423" s="150">
        <v>0</v>
      </c>
      <c r="T423" s="151">
        <f>S423*H423</f>
        <v>0</v>
      </c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52" t="s">
        <v>264</v>
      </c>
      <c r="AS423" s="16"/>
      <c r="AT423" s="152" t="s">
        <v>175</v>
      </c>
      <c r="AU423" s="152" t="s">
        <v>10</v>
      </c>
      <c r="AV423" s="16"/>
      <c r="AW423" s="16"/>
      <c r="AX423" s="16"/>
      <c r="AY423" s="3" t="s">
        <v>172</v>
      </c>
      <c r="AZ423" s="16"/>
      <c r="BA423" s="16"/>
      <c r="BB423" s="16"/>
      <c r="BC423" s="16"/>
      <c r="BD423" s="16"/>
      <c r="BE423" s="81">
        <f>IF(N423="základná",J423,0)</f>
        <v>0</v>
      </c>
      <c r="BF423" s="81">
        <f>IF(N423="znížená",J423,0)</f>
        <v>0</v>
      </c>
      <c r="BG423" s="81">
        <f>IF(N423="zákl. prenesená",J423,0)</f>
        <v>0</v>
      </c>
      <c r="BH423" s="81">
        <f>IF(N423="zníž. prenesená",J423,0)</f>
        <v>0</v>
      </c>
      <c r="BI423" s="81">
        <f>IF(N423="nulová",J423,0)</f>
        <v>0</v>
      </c>
      <c r="BJ423" s="3" t="s">
        <v>10</v>
      </c>
      <c r="BK423" s="81">
        <f>ROUND(I423*H423,2)</f>
        <v>0</v>
      </c>
      <c r="BL423" s="3" t="s">
        <v>264</v>
      </c>
      <c r="BM423" s="152" t="s">
        <v>825</v>
      </c>
    </row>
    <row r="424" spans="1:65" ht="14.25" customHeight="1">
      <c r="A424" s="153"/>
      <c r="B424" s="154"/>
      <c r="C424" s="153"/>
      <c r="D424" s="155" t="s">
        <v>181</v>
      </c>
      <c r="E424" s="156" t="s">
        <v>1</v>
      </c>
      <c r="F424" s="157" t="s">
        <v>11</v>
      </c>
      <c r="G424" s="153"/>
      <c r="H424" s="158">
        <v>62.44</v>
      </c>
      <c r="I424" s="153"/>
      <c r="J424" s="153"/>
      <c r="K424" s="153"/>
      <c r="L424" s="154"/>
      <c r="M424" s="159"/>
      <c r="N424" s="153"/>
      <c r="O424" s="153"/>
      <c r="P424" s="153"/>
      <c r="Q424" s="153"/>
      <c r="R424" s="153"/>
      <c r="S424" s="153"/>
      <c r="T424" s="160"/>
      <c r="U424" s="153"/>
      <c r="V424" s="153"/>
      <c r="W424" s="153"/>
      <c r="X424" s="153"/>
      <c r="Y424" s="153"/>
      <c r="Z424" s="153"/>
      <c r="AA424" s="153"/>
      <c r="AB424" s="153"/>
      <c r="AC424" s="153"/>
      <c r="AD424" s="153"/>
      <c r="AE424" s="153"/>
      <c r="AF424" s="153"/>
      <c r="AG424" s="153"/>
      <c r="AH424" s="153"/>
      <c r="AI424" s="153"/>
      <c r="AJ424" s="153"/>
      <c r="AK424" s="153"/>
      <c r="AL424" s="153"/>
      <c r="AM424" s="153"/>
      <c r="AN424" s="153"/>
      <c r="AO424" s="153"/>
      <c r="AP424" s="153"/>
      <c r="AQ424" s="153"/>
      <c r="AR424" s="153"/>
      <c r="AS424" s="153"/>
      <c r="AT424" s="156" t="s">
        <v>181</v>
      </c>
      <c r="AU424" s="156" t="s">
        <v>10</v>
      </c>
      <c r="AV424" s="153" t="s">
        <v>10</v>
      </c>
      <c r="AW424" s="153" t="s">
        <v>64</v>
      </c>
      <c r="AX424" s="153" t="s">
        <v>15</v>
      </c>
      <c r="AY424" s="156" t="s">
        <v>172</v>
      </c>
      <c r="AZ424" s="153"/>
      <c r="BA424" s="153"/>
      <c r="BB424" s="153"/>
      <c r="BC424" s="153"/>
      <c r="BD424" s="153"/>
      <c r="BE424" s="153"/>
      <c r="BF424" s="153"/>
      <c r="BG424" s="153"/>
      <c r="BH424" s="153"/>
      <c r="BI424" s="153"/>
      <c r="BJ424" s="153"/>
      <c r="BK424" s="153"/>
      <c r="BL424" s="153"/>
      <c r="BM424" s="153"/>
    </row>
    <row r="425" spans="1:65" ht="14.25" customHeight="1">
      <c r="A425" s="153"/>
      <c r="B425" s="154"/>
      <c r="C425" s="153"/>
      <c r="D425" s="155" t="s">
        <v>181</v>
      </c>
      <c r="E425" s="156" t="s">
        <v>1</v>
      </c>
      <c r="F425" s="157" t="s">
        <v>44</v>
      </c>
      <c r="G425" s="153"/>
      <c r="H425" s="158">
        <v>24.631</v>
      </c>
      <c r="I425" s="153"/>
      <c r="J425" s="153"/>
      <c r="K425" s="153"/>
      <c r="L425" s="154"/>
      <c r="M425" s="159"/>
      <c r="N425" s="153"/>
      <c r="O425" s="153"/>
      <c r="P425" s="153"/>
      <c r="Q425" s="153"/>
      <c r="R425" s="153"/>
      <c r="S425" s="153"/>
      <c r="T425" s="160"/>
      <c r="U425" s="153"/>
      <c r="V425" s="153"/>
      <c r="W425" s="153"/>
      <c r="X425" s="153"/>
      <c r="Y425" s="153"/>
      <c r="Z425" s="153"/>
      <c r="AA425" s="153"/>
      <c r="AB425" s="153"/>
      <c r="AC425" s="153"/>
      <c r="AD425" s="153"/>
      <c r="AE425" s="153"/>
      <c r="AF425" s="153"/>
      <c r="AG425" s="153"/>
      <c r="AH425" s="153"/>
      <c r="AI425" s="153"/>
      <c r="AJ425" s="153"/>
      <c r="AK425" s="153"/>
      <c r="AL425" s="153"/>
      <c r="AM425" s="153"/>
      <c r="AN425" s="153"/>
      <c r="AO425" s="153"/>
      <c r="AP425" s="153"/>
      <c r="AQ425" s="153"/>
      <c r="AR425" s="153"/>
      <c r="AS425" s="153"/>
      <c r="AT425" s="156" t="s">
        <v>181</v>
      </c>
      <c r="AU425" s="156" t="s">
        <v>10</v>
      </c>
      <c r="AV425" s="153" t="s">
        <v>10</v>
      </c>
      <c r="AW425" s="153" t="s">
        <v>64</v>
      </c>
      <c r="AX425" s="153" t="s">
        <v>15</v>
      </c>
      <c r="AY425" s="156" t="s">
        <v>172</v>
      </c>
      <c r="AZ425" s="153"/>
      <c r="BA425" s="153"/>
      <c r="BB425" s="153"/>
      <c r="BC425" s="153"/>
      <c r="BD425" s="153"/>
      <c r="BE425" s="153"/>
      <c r="BF425" s="153"/>
      <c r="BG425" s="153"/>
      <c r="BH425" s="153"/>
      <c r="BI425" s="153"/>
      <c r="BJ425" s="153"/>
      <c r="BK425" s="153"/>
      <c r="BL425" s="153"/>
      <c r="BM425" s="153"/>
    </row>
    <row r="426" spans="1:65" ht="14.25" customHeight="1">
      <c r="A426" s="185"/>
      <c r="B426" s="186"/>
      <c r="C426" s="185"/>
      <c r="D426" s="155" t="s">
        <v>181</v>
      </c>
      <c r="E426" s="187" t="s">
        <v>1</v>
      </c>
      <c r="F426" s="188" t="s">
        <v>826</v>
      </c>
      <c r="G426" s="185"/>
      <c r="H426" s="189">
        <v>87.070999999999998</v>
      </c>
      <c r="I426" s="185"/>
      <c r="J426" s="185"/>
      <c r="K426" s="185"/>
      <c r="L426" s="186"/>
      <c r="M426" s="190"/>
      <c r="N426" s="185"/>
      <c r="O426" s="185"/>
      <c r="P426" s="185"/>
      <c r="Q426" s="185"/>
      <c r="R426" s="185"/>
      <c r="S426" s="185"/>
      <c r="T426" s="191"/>
      <c r="U426" s="185"/>
      <c r="V426" s="185"/>
      <c r="W426" s="185"/>
      <c r="X426" s="185"/>
      <c r="Y426" s="185"/>
      <c r="Z426" s="185"/>
      <c r="AA426" s="185"/>
      <c r="AB426" s="185"/>
      <c r="AC426" s="185"/>
      <c r="AD426" s="185"/>
      <c r="AE426" s="185"/>
      <c r="AF426" s="185"/>
      <c r="AG426" s="185"/>
      <c r="AH426" s="185"/>
      <c r="AI426" s="185"/>
      <c r="AJ426" s="185"/>
      <c r="AK426" s="185"/>
      <c r="AL426" s="185"/>
      <c r="AM426" s="185"/>
      <c r="AN426" s="185"/>
      <c r="AO426" s="185"/>
      <c r="AP426" s="185"/>
      <c r="AQ426" s="185"/>
      <c r="AR426" s="185"/>
      <c r="AS426" s="185"/>
      <c r="AT426" s="187" t="s">
        <v>181</v>
      </c>
      <c r="AU426" s="187" t="s">
        <v>10</v>
      </c>
      <c r="AV426" s="185" t="s">
        <v>187</v>
      </c>
      <c r="AW426" s="185" t="s">
        <v>64</v>
      </c>
      <c r="AX426" s="185" t="s">
        <v>15</v>
      </c>
      <c r="AY426" s="187" t="s">
        <v>172</v>
      </c>
      <c r="AZ426" s="185"/>
      <c r="BA426" s="185"/>
      <c r="BB426" s="185"/>
      <c r="BC426" s="185"/>
      <c r="BD426" s="185"/>
      <c r="BE426" s="185"/>
      <c r="BF426" s="185"/>
      <c r="BG426" s="185"/>
      <c r="BH426" s="185"/>
      <c r="BI426" s="185"/>
      <c r="BJ426" s="185"/>
      <c r="BK426" s="185"/>
      <c r="BL426" s="185"/>
      <c r="BM426" s="185"/>
    </row>
    <row r="427" spans="1:65" ht="14.25" customHeight="1">
      <c r="A427" s="153"/>
      <c r="B427" s="154"/>
      <c r="C427" s="153"/>
      <c r="D427" s="155" t="s">
        <v>181</v>
      </c>
      <c r="E427" s="156" t="s">
        <v>1</v>
      </c>
      <c r="F427" s="157" t="s">
        <v>827</v>
      </c>
      <c r="G427" s="153"/>
      <c r="H427" s="158">
        <v>176.005</v>
      </c>
      <c r="I427" s="153"/>
      <c r="J427" s="153"/>
      <c r="K427" s="153"/>
      <c r="L427" s="154"/>
      <c r="M427" s="159"/>
      <c r="N427" s="153"/>
      <c r="O427" s="153"/>
      <c r="P427" s="153"/>
      <c r="Q427" s="153"/>
      <c r="R427" s="153"/>
      <c r="S427" s="153"/>
      <c r="T427" s="160"/>
      <c r="U427" s="153"/>
      <c r="V427" s="153"/>
      <c r="W427" s="153"/>
      <c r="X427" s="153"/>
      <c r="Y427" s="153"/>
      <c r="Z427" s="153"/>
      <c r="AA427" s="153"/>
      <c r="AB427" s="153"/>
      <c r="AC427" s="153"/>
      <c r="AD427" s="153"/>
      <c r="AE427" s="153"/>
      <c r="AF427" s="153"/>
      <c r="AG427" s="153"/>
      <c r="AH427" s="153"/>
      <c r="AI427" s="153"/>
      <c r="AJ427" s="153"/>
      <c r="AK427" s="153"/>
      <c r="AL427" s="153"/>
      <c r="AM427" s="153"/>
      <c r="AN427" s="153"/>
      <c r="AO427" s="153"/>
      <c r="AP427" s="153"/>
      <c r="AQ427" s="153"/>
      <c r="AR427" s="153"/>
      <c r="AS427" s="153"/>
      <c r="AT427" s="156" t="s">
        <v>181</v>
      </c>
      <c r="AU427" s="156" t="s">
        <v>10</v>
      </c>
      <c r="AV427" s="153" t="s">
        <v>10</v>
      </c>
      <c r="AW427" s="153" t="s">
        <v>64</v>
      </c>
      <c r="AX427" s="153" t="s">
        <v>15</v>
      </c>
      <c r="AY427" s="156" t="s">
        <v>172</v>
      </c>
      <c r="AZ427" s="153"/>
      <c r="BA427" s="153"/>
      <c r="BB427" s="153"/>
      <c r="BC427" s="153"/>
      <c r="BD427" s="153"/>
      <c r="BE427" s="153"/>
      <c r="BF427" s="153"/>
      <c r="BG427" s="153"/>
      <c r="BH427" s="153"/>
      <c r="BI427" s="153"/>
      <c r="BJ427" s="153"/>
      <c r="BK427" s="153"/>
      <c r="BL427" s="153"/>
      <c r="BM427" s="153"/>
    </row>
    <row r="428" spans="1:65" ht="14.25" customHeight="1">
      <c r="A428" s="185"/>
      <c r="B428" s="186"/>
      <c r="C428" s="185"/>
      <c r="D428" s="155" t="s">
        <v>181</v>
      </c>
      <c r="E428" s="187" t="s">
        <v>1</v>
      </c>
      <c r="F428" s="188" t="s">
        <v>764</v>
      </c>
      <c r="G428" s="185"/>
      <c r="H428" s="189">
        <v>176.005</v>
      </c>
      <c r="I428" s="185"/>
      <c r="J428" s="185"/>
      <c r="K428" s="185"/>
      <c r="L428" s="186"/>
      <c r="M428" s="190"/>
      <c r="N428" s="185"/>
      <c r="O428" s="185"/>
      <c r="P428" s="185"/>
      <c r="Q428" s="185"/>
      <c r="R428" s="185"/>
      <c r="S428" s="185"/>
      <c r="T428" s="191"/>
      <c r="U428" s="185"/>
      <c r="V428" s="185"/>
      <c r="W428" s="185"/>
      <c r="X428" s="185"/>
      <c r="Y428" s="185"/>
      <c r="Z428" s="185"/>
      <c r="AA428" s="185"/>
      <c r="AB428" s="185"/>
      <c r="AC428" s="185"/>
      <c r="AD428" s="185"/>
      <c r="AE428" s="185"/>
      <c r="AF428" s="185"/>
      <c r="AG428" s="185"/>
      <c r="AH428" s="185"/>
      <c r="AI428" s="185"/>
      <c r="AJ428" s="185"/>
      <c r="AK428" s="185"/>
      <c r="AL428" s="185"/>
      <c r="AM428" s="185"/>
      <c r="AN428" s="185"/>
      <c r="AO428" s="185"/>
      <c r="AP428" s="185"/>
      <c r="AQ428" s="185"/>
      <c r="AR428" s="185"/>
      <c r="AS428" s="185"/>
      <c r="AT428" s="187" t="s">
        <v>181</v>
      </c>
      <c r="AU428" s="187" t="s">
        <v>10</v>
      </c>
      <c r="AV428" s="185" t="s">
        <v>187</v>
      </c>
      <c r="AW428" s="185" t="s">
        <v>64</v>
      </c>
      <c r="AX428" s="185" t="s">
        <v>15</v>
      </c>
      <c r="AY428" s="187" t="s">
        <v>172</v>
      </c>
      <c r="AZ428" s="185"/>
      <c r="BA428" s="185"/>
      <c r="BB428" s="185"/>
      <c r="BC428" s="185"/>
      <c r="BD428" s="185"/>
      <c r="BE428" s="185"/>
      <c r="BF428" s="185"/>
      <c r="BG428" s="185"/>
      <c r="BH428" s="185"/>
      <c r="BI428" s="185"/>
      <c r="BJ428" s="185"/>
      <c r="BK428" s="185"/>
      <c r="BL428" s="185"/>
      <c r="BM428" s="185"/>
    </row>
    <row r="429" spans="1:65" ht="14.25" customHeight="1">
      <c r="A429" s="161"/>
      <c r="B429" s="162"/>
      <c r="C429" s="161"/>
      <c r="D429" s="155" t="s">
        <v>181</v>
      </c>
      <c r="E429" s="163" t="s">
        <v>28</v>
      </c>
      <c r="F429" s="164" t="s">
        <v>196</v>
      </c>
      <c r="G429" s="161"/>
      <c r="H429" s="165">
        <v>263.07600000000002</v>
      </c>
      <c r="I429" s="161"/>
      <c r="J429" s="161"/>
      <c r="K429" s="161"/>
      <c r="L429" s="162"/>
      <c r="M429" s="166"/>
      <c r="N429" s="161"/>
      <c r="O429" s="161"/>
      <c r="P429" s="161"/>
      <c r="Q429" s="161"/>
      <c r="R429" s="161"/>
      <c r="S429" s="161"/>
      <c r="T429" s="167"/>
      <c r="U429" s="161"/>
      <c r="V429" s="161"/>
      <c r="W429" s="161"/>
      <c r="X429" s="161"/>
      <c r="Y429" s="161"/>
      <c r="Z429" s="161"/>
      <c r="AA429" s="161"/>
      <c r="AB429" s="161"/>
      <c r="AC429" s="161"/>
      <c r="AD429" s="161"/>
      <c r="AE429" s="161"/>
      <c r="AF429" s="161"/>
      <c r="AG429" s="161"/>
      <c r="AH429" s="161"/>
      <c r="AI429" s="161"/>
      <c r="AJ429" s="161"/>
      <c r="AK429" s="161"/>
      <c r="AL429" s="161"/>
      <c r="AM429" s="161"/>
      <c r="AN429" s="161"/>
      <c r="AO429" s="161"/>
      <c r="AP429" s="161"/>
      <c r="AQ429" s="161"/>
      <c r="AR429" s="161"/>
      <c r="AS429" s="161"/>
      <c r="AT429" s="163" t="s">
        <v>181</v>
      </c>
      <c r="AU429" s="163" t="s">
        <v>10</v>
      </c>
      <c r="AV429" s="161" t="s">
        <v>179</v>
      </c>
      <c r="AW429" s="161" t="s">
        <v>64</v>
      </c>
      <c r="AX429" s="161" t="s">
        <v>153</v>
      </c>
      <c r="AY429" s="163" t="s">
        <v>172</v>
      </c>
      <c r="AZ429" s="161"/>
      <c r="BA429" s="161"/>
      <c r="BB429" s="161"/>
      <c r="BC429" s="161"/>
      <c r="BD429" s="161"/>
      <c r="BE429" s="161"/>
      <c r="BF429" s="161"/>
      <c r="BG429" s="161"/>
      <c r="BH429" s="161"/>
      <c r="BI429" s="161"/>
      <c r="BJ429" s="161"/>
      <c r="BK429" s="161"/>
      <c r="BL429" s="161"/>
      <c r="BM429" s="161"/>
    </row>
    <row r="430" spans="1:65" ht="24" customHeight="1">
      <c r="A430" s="16"/>
      <c r="B430" s="17"/>
      <c r="C430" s="141" t="s">
        <v>828</v>
      </c>
      <c r="D430" s="141" t="s">
        <v>175</v>
      </c>
      <c r="E430" s="142" t="s">
        <v>829</v>
      </c>
      <c r="F430" s="143" t="s">
        <v>830</v>
      </c>
      <c r="G430" s="144" t="s">
        <v>178</v>
      </c>
      <c r="H430" s="145">
        <v>263.07600000000002</v>
      </c>
      <c r="I430" s="146"/>
      <c r="J430" s="147">
        <f>ROUND(I430*H430,2)</f>
        <v>0</v>
      </c>
      <c r="K430" s="148"/>
      <c r="L430" s="17"/>
      <c r="M430" s="149" t="s">
        <v>1</v>
      </c>
      <c r="N430" s="75" t="s">
        <v>75</v>
      </c>
      <c r="O430" s="16"/>
      <c r="P430" s="150">
        <f>O430*H430</f>
        <v>0</v>
      </c>
      <c r="Q430" s="150">
        <v>1E-4</v>
      </c>
      <c r="R430" s="150">
        <f>Q430*H430</f>
        <v>2.6307600000000004E-2</v>
      </c>
      <c r="S430" s="150">
        <v>0</v>
      </c>
      <c r="T430" s="151">
        <f>S430*H430</f>
        <v>0</v>
      </c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52" t="s">
        <v>264</v>
      </c>
      <c r="AS430" s="16"/>
      <c r="AT430" s="152" t="s">
        <v>175</v>
      </c>
      <c r="AU430" s="152" t="s">
        <v>10</v>
      </c>
      <c r="AV430" s="16"/>
      <c r="AW430" s="16"/>
      <c r="AX430" s="16"/>
      <c r="AY430" s="3" t="s">
        <v>172</v>
      </c>
      <c r="AZ430" s="16"/>
      <c r="BA430" s="16"/>
      <c r="BB430" s="16"/>
      <c r="BC430" s="16"/>
      <c r="BD430" s="16"/>
      <c r="BE430" s="81">
        <f>IF(N430="základná",J430,0)</f>
        <v>0</v>
      </c>
      <c r="BF430" s="81">
        <f>IF(N430="znížená",J430,0)</f>
        <v>0</v>
      </c>
      <c r="BG430" s="81">
        <f>IF(N430="zákl. prenesená",J430,0)</f>
        <v>0</v>
      </c>
      <c r="BH430" s="81">
        <f>IF(N430="zníž. prenesená",J430,0)</f>
        <v>0</v>
      </c>
      <c r="BI430" s="81">
        <f>IF(N430="nulová",J430,0)</f>
        <v>0</v>
      </c>
      <c r="BJ430" s="3" t="s">
        <v>10</v>
      </c>
      <c r="BK430" s="81">
        <f>ROUND(I430*H430,2)</f>
        <v>0</v>
      </c>
      <c r="BL430" s="3" t="s">
        <v>264</v>
      </c>
      <c r="BM430" s="152" t="s">
        <v>831</v>
      </c>
    </row>
    <row r="431" spans="1:65" ht="14.25" customHeight="1">
      <c r="A431" s="153"/>
      <c r="B431" s="154"/>
      <c r="C431" s="153"/>
      <c r="D431" s="155" t="s">
        <v>181</v>
      </c>
      <c r="E431" s="156" t="s">
        <v>1</v>
      </c>
      <c r="F431" s="157" t="s">
        <v>28</v>
      </c>
      <c r="G431" s="153"/>
      <c r="H431" s="158">
        <v>263.07600000000002</v>
      </c>
      <c r="I431" s="153"/>
      <c r="J431" s="153"/>
      <c r="K431" s="153"/>
      <c r="L431" s="154"/>
      <c r="M431" s="159"/>
      <c r="N431" s="153"/>
      <c r="O431" s="153"/>
      <c r="P431" s="153"/>
      <c r="Q431" s="153"/>
      <c r="R431" s="153"/>
      <c r="S431" s="153"/>
      <c r="T431" s="160"/>
      <c r="U431" s="153"/>
      <c r="V431" s="153"/>
      <c r="W431" s="153"/>
      <c r="X431" s="153"/>
      <c r="Y431" s="153"/>
      <c r="Z431" s="153"/>
      <c r="AA431" s="153"/>
      <c r="AB431" s="153"/>
      <c r="AC431" s="153"/>
      <c r="AD431" s="153"/>
      <c r="AE431" s="153"/>
      <c r="AF431" s="153"/>
      <c r="AG431" s="153"/>
      <c r="AH431" s="153"/>
      <c r="AI431" s="153"/>
      <c r="AJ431" s="153"/>
      <c r="AK431" s="153"/>
      <c r="AL431" s="153"/>
      <c r="AM431" s="153"/>
      <c r="AN431" s="153"/>
      <c r="AO431" s="153"/>
      <c r="AP431" s="153"/>
      <c r="AQ431" s="153"/>
      <c r="AR431" s="153"/>
      <c r="AS431" s="153"/>
      <c r="AT431" s="156" t="s">
        <v>181</v>
      </c>
      <c r="AU431" s="156" t="s">
        <v>10</v>
      </c>
      <c r="AV431" s="153" t="s">
        <v>10</v>
      </c>
      <c r="AW431" s="153" t="s">
        <v>64</v>
      </c>
      <c r="AX431" s="153" t="s">
        <v>153</v>
      </c>
      <c r="AY431" s="156" t="s">
        <v>172</v>
      </c>
      <c r="AZ431" s="153"/>
      <c r="BA431" s="153"/>
      <c r="BB431" s="153"/>
      <c r="BC431" s="153"/>
      <c r="BD431" s="153"/>
      <c r="BE431" s="153"/>
      <c r="BF431" s="153"/>
      <c r="BG431" s="153"/>
      <c r="BH431" s="153"/>
      <c r="BI431" s="153"/>
      <c r="BJ431" s="153"/>
      <c r="BK431" s="153"/>
      <c r="BL431" s="153"/>
      <c r="BM431" s="153"/>
    </row>
    <row r="432" spans="1:65" ht="24" customHeight="1">
      <c r="A432" s="16"/>
      <c r="B432" s="17"/>
      <c r="C432" s="141" t="s">
        <v>832</v>
      </c>
      <c r="D432" s="141" t="s">
        <v>175</v>
      </c>
      <c r="E432" s="142" t="s">
        <v>833</v>
      </c>
      <c r="F432" s="143" t="s">
        <v>834</v>
      </c>
      <c r="G432" s="144" t="s">
        <v>178</v>
      </c>
      <c r="H432" s="145">
        <v>263.07600000000002</v>
      </c>
      <c r="I432" s="146"/>
      <c r="J432" s="147">
        <f>ROUND(I432*H432,2)</f>
        <v>0</v>
      </c>
      <c r="K432" s="148"/>
      <c r="L432" s="17"/>
      <c r="M432" s="149" t="s">
        <v>1</v>
      </c>
      <c r="N432" s="75" t="s">
        <v>75</v>
      </c>
      <c r="O432" s="16"/>
      <c r="P432" s="150">
        <f>O432*H432</f>
        <v>0</v>
      </c>
      <c r="Q432" s="150">
        <v>0</v>
      </c>
      <c r="R432" s="150">
        <f>Q432*H432</f>
        <v>0</v>
      </c>
      <c r="S432" s="150">
        <v>0</v>
      </c>
      <c r="T432" s="151">
        <f>S432*H432</f>
        <v>0</v>
      </c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52" t="s">
        <v>264</v>
      </c>
      <c r="AS432" s="16"/>
      <c r="AT432" s="152" t="s">
        <v>175</v>
      </c>
      <c r="AU432" s="152" t="s">
        <v>10</v>
      </c>
      <c r="AV432" s="16"/>
      <c r="AW432" s="16"/>
      <c r="AX432" s="16"/>
      <c r="AY432" s="3" t="s">
        <v>172</v>
      </c>
      <c r="AZ432" s="16"/>
      <c r="BA432" s="16"/>
      <c r="BB432" s="16"/>
      <c r="BC432" s="16"/>
      <c r="BD432" s="16"/>
      <c r="BE432" s="81">
        <f>IF(N432="základná",J432,0)</f>
        <v>0</v>
      </c>
      <c r="BF432" s="81">
        <f>IF(N432="znížená",J432,0)</f>
        <v>0</v>
      </c>
      <c r="BG432" s="81">
        <f>IF(N432="zákl. prenesená",J432,0)</f>
        <v>0</v>
      </c>
      <c r="BH432" s="81">
        <f>IF(N432="zníž. prenesená",J432,0)</f>
        <v>0</v>
      </c>
      <c r="BI432" s="81">
        <f>IF(N432="nulová",J432,0)</f>
        <v>0</v>
      </c>
      <c r="BJ432" s="3" t="s">
        <v>10</v>
      </c>
      <c r="BK432" s="81">
        <f>ROUND(I432*H432,2)</f>
        <v>0</v>
      </c>
      <c r="BL432" s="3" t="s">
        <v>264</v>
      </c>
      <c r="BM432" s="152" t="s">
        <v>835</v>
      </c>
    </row>
    <row r="433" spans="1:65" ht="14.25" customHeight="1">
      <c r="A433" s="153"/>
      <c r="B433" s="154"/>
      <c r="C433" s="153"/>
      <c r="D433" s="155" t="s">
        <v>181</v>
      </c>
      <c r="E433" s="156" t="s">
        <v>1</v>
      </c>
      <c r="F433" s="157" t="s">
        <v>28</v>
      </c>
      <c r="G433" s="153"/>
      <c r="H433" s="158">
        <v>263.07600000000002</v>
      </c>
      <c r="I433" s="153"/>
      <c r="J433" s="153"/>
      <c r="K433" s="153"/>
      <c r="L433" s="154"/>
      <c r="M433" s="159"/>
      <c r="N433" s="153"/>
      <c r="O433" s="153"/>
      <c r="P433" s="153"/>
      <c r="Q433" s="153"/>
      <c r="R433" s="153"/>
      <c r="S433" s="153"/>
      <c r="T433" s="160"/>
      <c r="U433" s="153"/>
      <c r="V433" s="153"/>
      <c r="W433" s="153"/>
      <c r="X433" s="153"/>
      <c r="Y433" s="153"/>
      <c r="Z433" s="153"/>
      <c r="AA433" s="153"/>
      <c r="AB433" s="153"/>
      <c r="AC433" s="153"/>
      <c r="AD433" s="153"/>
      <c r="AE433" s="153"/>
      <c r="AF433" s="153"/>
      <c r="AG433" s="153"/>
      <c r="AH433" s="153"/>
      <c r="AI433" s="153"/>
      <c r="AJ433" s="153"/>
      <c r="AK433" s="153"/>
      <c r="AL433" s="153"/>
      <c r="AM433" s="153"/>
      <c r="AN433" s="153"/>
      <c r="AO433" s="153"/>
      <c r="AP433" s="153"/>
      <c r="AQ433" s="153"/>
      <c r="AR433" s="153"/>
      <c r="AS433" s="153"/>
      <c r="AT433" s="156" t="s">
        <v>181</v>
      </c>
      <c r="AU433" s="156" t="s">
        <v>10</v>
      </c>
      <c r="AV433" s="153" t="s">
        <v>10</v>
      </c>
      <c r="AW433" s="153" t="s">
        <v>64</v>
      </c>
      <c r="AX433" s="153" t="s">
        <v>153</v>
      </c>
      <c r="AY433" s="156" t="s">
        <v>172</v>
      </c>
      <c r="AZ433" s="153"/>
      <c r="BA433" s="153"/>
      <c r="BB433" s="153"/>
      <c r="BC433" s="153"/>
      <c r="BD433" s="153"/>
      <c r="BE433" s="153"/>
      <c r="BF433" s="153"/>
      <c r="BG433" s="153"/>
      <c r="BH433" s="153"/>
      <c r="BI433" s="153"/>
      <c r="BJ433" s="153"/>
      <c r="BK433" s="153"/>
      <c r="BL433" s="153"/>
      <c r="BM433" s="153"/>
    </row>
    <row r="434" spans="1:65" ht="24" customHeight="1">
      <c r="A434" s="16"/>
      <c r="B434" s="17"/>
      <c r="C434" s="141" t="s">
        <v>836</v>
      </c>
      <c r="D434" s="141" t="s">
        <v>175</v>
      </c>
      <c r="E434" s="142" t="s">
        <v>837</v>
      </c>
      <c r="F434" s="143" t="s">
        <v>838</v>
      </c>
      <c r="G434" s="144" t="s">
        <v>178</v>
      </c>
      <c r="H434" s="145">
        <v>25</v>
      </c>
      <c r="I434" s="146"/>
      <c r="J434" s="147">
        <f t="shared" ref="J434:J435" si="171">ROUND(I434*H434,2)</f>
        <v>0</v>
      </c>
      <c r="K434" s="148"/>
      <c r="L434" s="17"/>
      <c r="M434" s="149" t="s">
        <v>1</v>
      </c>
      <c r="N434" s="75" t="s">
        <v>75</v>
      </c>
      <c r="O434" s="16"/>
      <c r="P434" s="150">
        <f t="shared" ref="P434:P435" si="172">O434*H434</f>
        <v>0</v>
      </c>
      <c r="Q434" s="150">
        <v>0</v>
      </c>
      <c r="R434" s="150">
        <f t="shared" ref="R434:R435" si="173">Q434*H434</f>
        <v>0</v>
      </c>
      <c r="S434" s="150">
        <v>0</v>
      </c>
      <c r="T434" s="151">
        <f t="shared" ref="T434:T435" si="174">S434*H434</f>
        <v>0</v>
      </c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52" t="s">
        <v>264</v>
      </c>
      <c r="AS434" s="16"/>
      <c r="AT434" s="152" t="s">
        <v>175</v>
      </c>
      <c r="AU434" s="152" t="s">
        <v>10</v>
      </c>
      <c r="AV434" s="16"/>
      <c r="AW434" s="16"/>
      <c r="AX434" s="16"/>
      <c r="AY434" s="3" t="s">
        <v>172</v>
      </c>
      <c r="AZ434" s="16"/>
      <c r="BA434" s="16"/>
      <c r="BB434" s="16"/>
      <c r="BC434" s="16"/>
      <c r="BD434" s="16"/>
      <c r="BE434" s="81">
        <f t="shared" ref="BE434:BE435" si="175">IF(N434="základná",J434,0)</f>
        <v>0</v>
      </c>
      <c r="BF434" s="81">
        <f t="shared" ref="BF434:BF435" si="176">IF(N434="znížená",J434,0)</f>
        <v>0</v>
      </c>
      <c r="BG434" s="81">
        <f t="shared" ref="BG434:BG435" si="177">IF(N434="zákl. prenesená",J434,0)</f>
        <v>0</v>
      </c>
      <c r="BH434" s="81">
        <f t="shared" ref="BH434:BH435" si="178">IF(N434="zníž. prenesená",J434,0)</f>
        <v>0</v>
      </c>
      <c r="BI434" s="81">
        <f t="shared" ref="BI434:BI435" si="179">IF(N434="nulová",J434,0)</f>
        <v>0</v>
      </c>
      <c r="BJ434" s="3" t="s">
        <v>10</v>
      </c>
      <c r="BK434" s="81">
        <f t="shared" ref="BK434:BK435" si="180">ROUND(I434*H434,2)</f>
        <v>0</v>
      </c>
      <c r="BL434" s="3" t="s">
        <v>264</v>
      </c>
      <c r="BM434" s="152" t="s">
        <v>839</v>
      </c>
    </row>
    <row r="435" spans="1:65" ht="36" customHeight="1">
      <c r="A435" s="16"/>
      <c r="B435" s="17"/>
      <c r="C435" s="141" t="s">
        <v>840</v>
      </c>
      <c r="D435" s="141" t="s">
        <v>175</v>
      </c>
      <c r="E435" s="142" t="s">
        <v>841</v>
      </c>
      <c r="F435" s="143" t="s">
        <v>842</v>
      </c>
      <c r="G435" s="144" t="s">
        <v>178</v>
      </c>
      <c r="H435" s="145">
        <v>263.07600000000002</v>
      </c>
      <c r="I435" s="146"/>
      <c r="J435" s="147">
        <f t="shared" si="171"/>
        <v>0</v>
      </c>
      <c r="K435" s="148"/>
      <c r="L435" s="17"/>
      <c r="M435" s="149" t="s">
        <v>1</v>
      </c>
      <c r="N435" s="75" t="s">
        <v>75</v>
      </c>
      <c r="O435" s="16"/>
      <c r="P435" s="150">
        <f t="shared" si="172"/>
        <v>0</v>
      </c>
      <c r="Q435" s="150">
        <v>3.3E-4</v>
      </c>
      <c r="R435" s="150">
        <f t="shared" si="173"/>
        <v>8.6815080000000003E-2</v>
      </c>
      <c r="S435" s="150">
        <v>0</v>
      </c>
      <c r="T435" s="151">
        <f t="shared" si="174"/>
        <v>0</v>
      </c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52" t="s">
        <v>264</v>
      </c>
      <c r="AS435" s="16"/>
      <c r="AT435" s="152" t="s">
        <v>175</v>
      </c>
      <c r="AU435" s="152" t="s">
        <v>10</v>
      </c>
      <c r="AV435" s="16"/>
      <c r="AW435" s="16"/>
      <c r="AX435" s="16"/>
      <c r="AY435" s="3" t="s">
        <v>172</v>
      </c>
      <c r="AZ435" s="16"/>
      <c r="BA435" s="16"/>
      <c r="BB435" s="16"/>
      <c r="BC435" s="16"/>
      <c r="BD435" s="16"/>
      <c r="BE435" s="81">
        <f t="shared" si="175"/>
        <v>0</v>
      </c>
      <c r="BF435" s="81">
        <f t="shared" si="176"/>
        <v>0</v>
      </c>
      <c r="BG435" s="81">
        <f t="shared" si="177"/>
        <v>0</v>
      </c>
      <c r="BH435" s="81">
        <f t="shared" si="178"/>
        <v>0</v>
      </c>
      <c r="BI435" s="81">
        <f t="shared" si="179"/>
        <v>0</v>
      </c>
      <c r="BJ435" s="3" t="s">
        <v>10</v>
      </c>
      <c r="BK435" s="81">
        <f t="shared" si="180"/>
        <v>0</v>
      </c>
      <c r="BL435" s="3" t="s">
        <v>264</v>
      </c>
      <c r="BM435" s="152" t="s">
        <v>843</v>
      </c>
    </row>
    <row r="436" spans="1:65" ht="14.25" customHeight="1">
      <c r="A436" s="153"/>
      <c r="B436" s="154"/>
      <c r="C436" s="153"/>
      <c r="D436" s="155" t="s">
        <v>181</v>
      </c>
      <c r="E436" s="156" t="s">
        <v>1</v>
      </c>
      <c r="F436" s="157" t="s">
        <v>28</v>
      </c>
      <c r="G436" s="153"/>
      <c r="H436" s="158">
        <v>263.07600000000002</v>
      </c>
      <c r="I436" s="153"/>
      <c r="J436" s="153"/>
      <c r="K436" s="153"/>
      <c r="L436" s="154"/>
      <c r="M436" s="159"/>
      <c r="N436" s="153"/>
      <c r="O436" s="153"/>
      <c r="P436" s="153"/>
      <c r="Q436" s="153"/>
      <c r="R436" s="153"/>
      <c r="S436" s="153"/>
      <c r="T436" s="160"/>
      <c r="U436" s="153"/>
      <c r="V436" s="153"/>
      <c r="W436" s="153"/>
      <c r="X436" s="153"/>
      <c r="Y436" s="153"/>
      <c r="Z436" s="153"/>
      <c r="AA436" s="153"/>
      <c r="AB436" s="153"/>
      <c r="AC436" s="153"/>
      <c r="AD436" s="153"/>
      <c r="AE436" s="153"/>
      <c r="AF436" s="153"/>
      <c r="AG436" s="153"/>
      <c r="AH436" s="153"/>
      <c r="AI436" s="153"/>
      <c r="AJ436" s="153"/>
      <c r="AK436" s="153"/>
      <c r="AL436" s="153"/>
      <c r="AM436" s="153"/>
      <c r="AN436" s="153"/>
      <c r="AO436" s="153"/>
      <c r="AP436" s="153"/>
      <c r="AQ436" s="153"/>
      <c r="AR436" s="153"/>
      <c r="AS436" s="153"/>
      <c r="AT436" s="156" t="s">
        <v>181</v>
      </c>
      <c r="AU436" s="156" t="s">
        <v>10</v>
      </c>
      <c r="AV436" s="153" t="s">
        <v>10</v>
      </c>
      <c r="AW436" s="153" t="s">
        <v>64</v>
      </c>
      <c r="AX436" s="153" t="s">
        <v>153</v>
      </c>
      <c r="AY436" s="156" t="s">
        <v>172</v>
      </c>
      <c r="AZ436" s="153"/>
      <c r="BA436" s="153"/>
      <c r="BB436" s="153"/>
      <c r="BC436" s="153"/>
      <c r="BD436" s="153"/>
      <c r="BE436" s="153"/>
      <c r="BF436" s="153"/>
      <c r="BG436" s="153"/>
      <c r="BH436" s="153"/>
      <c r="BI436" s="153"/>
      <c r="BJ436" s="153"/>
      <c r="BK436" s="153"/>
      <c r="BL436" s="153"/>
      <c r="BM436" s="153"/>
    </row>
    <row r="437" spans="1:65" ht="25.5" customHeight="1">
      <c r="A437" s="128"/>
      <c r="B437" s="129"/>
      <c r="C437" s="128"/>
      <c r="D437" s="130" t="s">
        <v>145</v>
      </c>
      <c r="E437" s="131" t="s">
        <v>271</v>
      </c>
      <c r="F437" s="131" t="s">
        <v>844</v>
      </c>
      <c r="G437" s="128"/>
      <c r="H437" s="128"/>
      <c r="I437" s="128"/>
      <c r="J437" s="132">
        <f t="shared" ref="J437:J438" si="181">BK437</f>
        <v>0</v>
      </c>
      <c r="K437" s="128"/>
      <c r="L437" s="129"/>
      <c r="M437" s="133"/>
      <c r="N437" s="128"/>
      <c r="O437" s="128"/>
      <c r="P437" s="135">
        <f>P438</f>
        <v>0</v>
      </c>
      <c r="Q437" s="128"/>
      <c r="R437" s="135">
        <f>R438</f>
        <v>6.3479999999999995E-2</v>
      </c>
      <c r="S437" s="128"/>
      <c r="T437" s="136">
        <f>T438</f>
        <v>0</v>
      </c>
      <c r="U437" s="128"/>
      <c r="V437" s="128"/>
      <c r="W437" s="128"/>
      <c r="X437" s="128"/>
      <c r="Y437" s="128"/>
      <c r="Z437" s="128"/>
      <c r="AA437" s="128"/>
      <c r="AB437" s="128"/>
      <c r="AC437" s="128"/>
      <c r="AD437" s="128"/>
      <c r="AE437" s="128"/>
      <c r="AF437" s="128"/>
      <c r="AG437" s="128"/>
      <c r="AH437" s="128"/>
      <c r="AI437" s="128"/>
      <c r="AJ437" s="128"/>
      <c r="AK437" s="128"/>
      <c r="AL437" s="128"/>
      <c r="AM437" s="128"/>
      <c r="AN437" s="128"/>
      <c r="AO437" s="128"/>
      <c r="AP437" s="128"/>
      <c r="AQ437" s="128"/>
      <c r="AR437" s="130" t="s">
        <v>187</v>
      </c>
      <c r="AS437" s="128"/>
      <c r="AT437" s="137" t="s">
        <v>145</v>
      </c>
      <c r="AU437" s="137" t="s">
        <v>15</v>
      </c>
      <c r="AV437" s="128"/>
      <c r="AW437" s="128"/>
      <c r="AX437" s="128"/>
      <c r="AY437" s="130" t="s">
        <v>172</v>
      </c>
      <c r="AZ437" s="128"/>
      <c r="BA437" s="128"/>
      <c r="BB437" s="128"/>
      <c r="BC437" s="128"/>
      <c r="BD437" s="128"/>
      <c r="BE437" s="128"/>
      <c r="BF437" s="128"/>
      <c r="BG437" s="128"/>
      <c r="BH437" s="128"/>
      <c r="BI437" s="128"/>
      <c r="BJ437" s="128"/>
      <c r="BK437" s="138">
        <f>BK438</f>
        <v>0</v>
      </c>
      <c r="BL437" s="128"/>
      <c r="BM437" s="128"/>
    </row>
    <row r="438" spans="1:65" ht="22.5" customHeight="1">
      <c r="A438" s="128"/>
      <c r="B438" s="129"/>
      <c r="C438" s="128"/>
      <c r="D438" s="130" t="s">
        <v>145</v>
      </c>
      <c r="E438" s="139" t="s">
        <v>845</v>
      </c>
      <c r="F438" s="139" t="s">
        <v>846</v>
      </c>
      <c r="G438" s="128"/>
      <c r="H438" s="128"/>
      <c r="I438" s="128"/>
      <c r="J438" s="140">
        <f t="shared" si="181"/>
        <v>0</v>
      </c>
      <c r="K438" s="128"/>
      <c r="L438" s="129"/>
      <c r="M438" s="133"/>
      <c r="N438" s="128"/>
      <c r="O438" s="128"/>
      <c r="P438" s="135">
        <f>SUM(P439:P467)</f>
        <v>0</v>
      </c>
      <c r="Q438" s="128"/>
      <c r="R438" s="135">
        <f>SUM(R439:R467)</f>
        <v>6.3479999999999995E-2</v>
      </c>
      <c r="S438" s="128"/>
      <c r="T438" s="136">
        <f>SUM(T439:T467)</f>
        <v>0</v>
      </c>
      <c r="U438" s="128"/>
      <c r="V438" s="128"/>
      <c r="W438" s="128"/>
      <c r="X438" s="128"/>
      <c r="Y438" s="128"/>
      <c r="Z438" s="128"/>
      <c r="AA438" s="128"/>
      <c r="AB438" s="128"/>
      <c r="AC438" s="128"/>
      <c r="AD438" s="128"/>
      <c r="AE438" s="128"/>
      <c r="AF438" s="128"/>
      <c r="AG438" s="128"/>
      <c r="AH438" s="128"/>
      <c r="AI438" s="128"/>
      <c r="AJ438" s="128"/>
      <c r="AK438" s="128"/>
      <c r="AL438" s="128"/>
      <c r="AM438" s="128"/>
      <c r="AN438" s="128"/>
      <c r="AO438" s="128"/>
      <c r="AP438" s="128"/>
      <c r="AQ438" s="128"/>
      <c r="AR438" s="130" t="s">
        <v>187</v>
      </c>
      <c r="AS438" s="128"/>
      <c r="AT438" s="137" t="s">
        <v>145</v>
      </c>
      <c r="AU438" s="137" t="s">
        <v>153</v>
      </c>
      <c r="AV438" s="128"/>
      <c r="AW438" s="128"/>
      <c r="AX438" s="128"/>
      <c r="AY438" s="130" t="s">
        <v>172</v>
      </c>
      <c r="AZ438" s="128"/>
      <c r="BA438" s="128"/>
      <c r="BB438" s="128"/>
      <c r="BC438" s="128"/>
      <c r="BD438" s="128"/>
      <c r="BE438" s="128"/>
      <c r="BF438" s="128"/>
      <c r="BG438" s="128"/>
      <c r="BH438" s="128"/>
      <c r="BI438" s="128"/>
      <c r="BJ438" s="128"/>
      <c r="BK438" s="138">
        <f>SUM(BK439:BK467)</f>
        <v>0</v>
      </c>
      <c r="BL438" s="128"/>
      <c r="BM438" s="128"/>
    </row>
    <row r="439" spans="1:65" ht="16.5" customHeight="1">
      <c r="A439" s="16"/>
      <c r="B439" s="17"/>
      <c r="C439" s="141" t="s">
        <v>847</v>
      </c>
      <c r="D439" s="141" t="s">
        <v>175</v>
      </c>
      <c r="E439" s="142" t="s">
        <v>848</v>
      </c>
      <c r="F439" s="143" t="s">
        <v>849</v>
      </c>
      <c r="G439" s="144" t="s">
        <v>663</v>
      </c>
      <c r="H439" s="145">
        <v>18</v>
      </c>
      <c r="I439" s="146"/>
      <c r="J439" s="147">
        <f>ROUND(I439*H439,2)</f>
        <v>0</v>
      </c>
      <c r="K439" s="148"/>
      <c r="L439" s="17"/>
      <c r="M439" s="149" t="s">
        <v>1</v>
      </c>
      <c r="N439" s="75" t="s">
        <v>75</v>
      </c>
      <c r="O439" s="16"/>
      <c r="P439" s="150">
        <f>O439*H439</f>
        <v>0</v>
      </c>
      <c r="Q439" s="150">
        <v>0</v>
      </c>
      <c r="R439" s="150">
        <f>Q439*H439</f>
        <v>0</v>
      </c>
      <c r="S439" s="150">
        <v>0</v>
      </c>
      <c r="T439" s="151">
        <f>S439*H439</f>
        <v>0</v>
      </c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52" t="s">
        <v>559</v>
      </c>
      <c r="AS439" s="16"/>
      <c r="AT439" s="152" t="s">
        <v>175</v>
      </c>
      <c r="AU439" s="152" t="s">
        <v>10</v>
      </c>
      <c r="AV439" s="16"/>
      <c r="AW439" s="16"/>
      <c r="AX439" s="16"/>
      <c r="AY439" s="3" t="s">
        <v>172</v>
      </c>
      <c r="AZ439" s="16"/>
      <c r="BA439" s="16"/>
      <c r="BB439" s="16"/>
      <c r="BC439" s="16"/>
      <c r="BD439" s="16"/>
      <c r="BE439" s="81">
        <f>IF(N439="základná",J439,0)</f>
        <v>0</v>
      </c>
      <c r="BF439" s="81">
        <f>IF(N439="znížená",J439,0)</f>
        <v>0</v>
      </c>
      <c r="BG439" s="81">
        <f>IF(N439="zákl. prenesená",J439,0)</f>
        <v>0</v>
      </c>
      <c r="BH439" s="81">
        <f>IF(N439="zníž. prenesená",J439,0)</f>
        <v>0</v>
      </c>
      <c r="BI439" s="81">
        <f>IF(N439="nulová",J439,0)</f>
        <v>0</v>
      </c>
      <c r="BJ439" s="3" t="s">
        <v>10</v>
      </c>
      <c r="BK439" s="81">
        <f>ROUND(I439*H439,2)</f>
        <v>0</v>
      </c>
      <c r="BL439" s="3" t="s">
        <v>559</v>
      </c>
      <c r="BM439" s="152" t="s">
        <v>850</v>
      </c>
    </row>
    <row r="440" spans="1:65" ht="14.25" customHeight="1">
      <c r="A440" s="153"/>
      <c r="B440" s="154"/>
      <c r="C440" s="153"/>
      <c r="D440" s="155" t="s">
        <v>181</v>
      </c>
      <c r="E440" s="156" t="s">
        <v>1</v>
      </c>
      <c r="F440" s="157" t="s">
        <v>851</v>
      </c>
      <c r="G440" s="153"/>
      <c r="H440" s="158">
        <v>18</v>
      </c>
      <c r="I440" s="153"/>
      <c r="J440" s="153"/>
      <c r="K440" s="153"/>
      <c r="L440" s="154"/>
      <c r="M440" s="159"/>
      <c r="N440" s="153"/>
      <c r="O440" s="153"/>
      <c r="P440" s="153"/>
      <c r="Q440" s="153"/>
      <c r="R440" s="153"/>
      <c r="S440" s="153"/>
      <c r="T440" s="160"/>
      <c r="U440" s="153"/>
      <c r="V440" s="153"/>
      <c r="W440" s="153"/>
      <c r="X440" s="153"/>
      <c r="Y440" s="153"/>
      <c r="Z440" s="153"/>
      <c r="AA440" s="153"/>
      <c r="AB440" s="153"/>
      <c r="AC440" s="153"/>
      <c r="AD440" s="153"/>
      <c r="AE440" s="153"/>
      <c r="AF440" s="153"/>
      <c r="AG440" s="153"/>
      <c r="AH440" s="153"/>
      <c r="AI440" s="153"/>
      <c r="AJ440" s="153"/>
      <c r="AK440" s="153"/>
      <c r="AL440" s="153"/>
      <c r="AM440" s="153"/>
      <c r="AN440" s="153"/>
      <c r="AO440" s="153"/>
      <c r="AP440" s="153"/>
      <c r="AQ440" s="153"/>
      <c r="AR440" s="153"/>
      <c r="AS440" s="153"/>
      <c r="AT440" s="156" t="s">
        <v>181</v>
      </c>
      <c r="AU440" s="156" t="s">
        <v>10</v>
      </c>
      <c r="AV440" s="153" t="s">
        <v>10</v>
      </c>
      <c r="AW440" s="153" t="s">
        <v>64</v>
      </c>
      <c r="AX440" s="153" t="s">
        <v>153</v>
      </c>
      <c r="AY440" s="156" t="s">
        <v>172</v>
      </c>
      <c r="AZ440" s="153"/>
      <c r="BA440" s="153"/>
      <c r="BB440" s="153"/>
      <c r="BC440" s="153"/>
      <c r="BD440" s="153"/>
      <c r="BE440" s="153"/>
      <c r="BF440" s="153"/>
      <c r="BG440" s="153"/>
      <c r="BH440" s="153"/>
      <c r="BI440" s="153"/>
      <c r="BJ440" s="153"/>
      <c r="BK440" s="153"/>
      <c r="BL440" s="153"/>
      <c r="BM440" s="153"/>
    </row>
    <row r="441" spans="1:65" ht="16.5" customHeight="1">
      <c r="A441" s="16"/>
      <c r="B441" s="17"/>
      <c r="C441" s="141" t="s">
        <v>852</v>
      </c>
      <c r="D441" s="141" t="s">
        <v>175</v>
      </c>
      <c r="E441" s="142" t="s">
        <v>853</v>
      </c>
      <c r="F441" s="143" t="s">
        <v>854</v>
      </c>
      <c r="G441" s="144" t="s">
        <v>663</v>
      </c>
      <c r="H441" s="145">
        <v>12</v>
      </c>
      <c r="I441" s="146"/>
      <c r="J441" s="147">
        <f>ROUND(I441*H441,2)</f>
        <v>0</v>
      </c>
      <c r="K441" s="148"/>
      <c r="L441" s="17"/>
      <c r="M441" s="149" t="s">
        <v>1</v>
      </c>
      <c r="N441" s="75" t="s">
        <v>75</v>
      </c>
      <c r="O441" s="16"/>
      <c r="P441" s="150">
        <f>O441*H441</f>
        <v>0</v>
      </c>
      <c r="Q441" s="150">
        <v>0</v>
      </c>
      <c r="R441" s="150">
        <f>Q441*H441</f>
        <v>0</v>
      </c>
      <c r="S441" s="150">
        <v>0</v>
      </c>
      <c r="T441" s="151">
        <f>S441*H441</f>
        <v>0</v>
      </c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52" t="s">
        <v>559</v>
      </c>
      <c r="AS441" s="16"/>
      <c r="AT441" s="152" t="s">
        <v>175</v>
      </c>
      <c r="AU441" s="152" t="s">
        <v>10</v>
      </c>
      <c r="AV441" s="16"/>
      <c r="AW441" s="16"/>
      <c r="AX441" s="16"/>
      <c r="AY441" s="3" t="s">
        <v>172</v>
      </c>
      <c r="AZ441" s="16"/>
      <c r="BA441" s="16"/>
      <c r="BB441" s="16"/>
      <c r="BC441" s="16"/>
      <c r="BD441" s="16"/>
      <c r="BE441" s="81">
        <f>IF(N441="základná",J441,0)</f>
        <v>0</v>
      </c>
      <c r="BF441" s="81">
        <f>IF(N441="znížená",J441,0)</f>
        <v>0</v>
      </c>
      <c r="BG441" s="81">
        <f>IF(N441="zákl. prenesená",J441,0)</f>
        <v>0</v>
      </c>
      <c r="BH441" s="81">
        <f>IF(N441="zníž. prenesená",J441,0)</f>
        <v>0</v>
      </c>
      <c r="BI441" s="81">
        <f>IF(N441="nulová",J441,0)</f>
        <v>0</v>
      </c>
      <c r="BJ441" s="3" t="s">
        <v>10</v>
      </c>
      <c r="BK441" s="81">
        <f>ROUND(I441*H441,2)</f>
        <v>0</v>
      </c>
      <c r="BL441" s="3" t="s">
        <v>559</v>
      </c>
      <c r="BM441" s="152" t="s">
        <v>855</v>
      </c>
    </row>
    <row r="442" spans="1:65" ht="14.25" customHeight="1">
      <c r="A442" s="153"/>
      <c r="B442" s="154"/>
      <c r="C442" s="153"/>
      <c r="D442" s="155" t="s">
        <v>181</v>
      </c>
      <c r="E442" s="156" t="s">
        <v>1</v>
      </c>
      <c r="F442" s="157" t="s">
        <v>856</v>
      </c>
      <c r="G442" s="153"/>
      <c r="H442" s="158">
        <v>6</v>
      </c>
      <c r="I442" s="153"/>
      <c r="J442" s="153"/>
      <c r="K442" s="153"/>
      <c r="L442" s="154"/>
      <c r="M442" s="159"/>
      <c r="N442" s="153"/>
      <c r="O442" s="153"/>
      <c r="P442" s="153"/>
      <c r="Q442" s="153"/>
      <c r="R442" s="153"/>
      <c r="S442" s="153"/>
      <c r="T442" s="160"/>
      <c r="U442" s="153"/>
      <c r="V442" s="153"/>
      <c r="W442" s="153"/>
      <c r="X442" s="153"/>
      <c r="Y442" s="153"/>
      <c r="Z442" s="153"/>
      <c r="AA442" s="153"/>
      <c r="AB442" s="153"/>
      <c r="AC442" s="153"/>
      <c r="AD442" s="153"/>
      <c r="AE442" s="153"/>
      <c r="AF442" s="153"/>
      <c r="AG442" s="153"/>
      <c r="AH442" s="153"/>
      <c r="AI442" s="153"/>
      <c r="AJ442" s="153"/>
      <c r="AK442" s="153"/>
      <c r="AL442" s="153"/>
      <c r="AM442" s="153"/>
      <c r="AN442" s="153"/>
      <c r="AO442" s="153"/>
      <c r="AP442" s="153"/>
      <c r="AQ442" s="153"/>
      <c r="AR442" s="153"/>
      <c r="AS442" s="153"/>
      <c r="AT442" s="156" t="s">
        <v>181</v>
      </c>
      <c r="AU442" s="156" t="s">
        <v>10</v>
      </c>
      <c r="AV442" s="153" t="s">
        <v>10</v>
      </c>
      <c r="AW442" s="153" t="s">
        <v>64</v>
      </c>
      <c r="AX442" s="153" t="s">
        <v>15</v>
      </c>
      <c r="AY442" s="156" t="s">
        <v>172</v>
      </c>
      <c r="AZ442" s="153"/>
      <c r="BA442" s="153"/>
      <c r="BB442" s="153"/>
      <c r="BC442" s="153"/>
      <c r="BD442" s="153"/>
      <c r="BE442" s="153"/>
      <c r="BF442" s="153"/>
      <c r="BG442" s="153"/>
      <c r="BH442" s="153"/>
      <c r="BI442" s="153"/>
      <c r="BJ442" s="153"/>
      <c r="BK442" s="153"/>
      <c r="BL442" s="153"/>
      <c r="BM442" s="153"/>
    </row>
    <row r="443" spans="1:65" ht="14.25" customHeight="1">
      <c r="A443" s="153"/>
      <c r="B443" s="154"/>
      <c r="C443" s="153"/>
      <c r="D443" s="155" t="s">
        <v>181</v>
      </c>
      <c r="E443" s="156" t="s">
        <v>1</v>
      </c>
      <c r="F443" s="157" t="s">
        <v>213</v>
      </c>
      <c r="G443" s="153"/>
      <c r="H443" s="158">
        <v>6</v>
      </c>
      <c r="I443" s="153"/>
      <c r="J443" s="153"/>
      <c r="K443" s="153"/>
      <c r="L443" s="154"/>
      <c r="M443" s="159"/>
      <c r="N443" s="153"/>
      <c r="O443" s="153"/>
      <c r="P443" s="153"/>
      <c r="Q443" s="153"/>
      <c r="R443" s="153"/>
      <c r="S443" s="153"/>
      <c r="T443" s="160"/>
      <c r="U443" s="153"/>
      <c r="V443" s="153"/>
      <c r="W443" s="153"/>
      <c r="X443" s="153"/>
      <c r="Y443" s="153"/>
      <c r="Z443" s="153"/>
      <c r="AA443" s="153"/>
      <c r="AB443" s="153"/>
      <c r="AC443" s="153"/>
      <c r="AD443" s="153"/>
      <c r="AE443" s="153"/>
      <c r="AF443" s="153"/>
      <c r="AG443" s="153"/>
      <c r="AH443" s="153"/>
      <c r="AI443" s="153"/>
      <c r="AJ443" s="153"/>
      <c r="AK443" s="153"/>
      <c r="AL443" s="153"/>
      <c r="AM443" s="153"/>
      <c r="AN443" s="153"/>
      <c r="AO443" s="153"/>
      <c r="AP443" s="153"/>
      <c r="AQ443" s="153"/>
      <c r="AR443" s="153"/>
      <c r="AS443" s="153"/>
      <c r="AT443" s="156" t="s">
        <v>181</v>
      </c>
      <c r="AU443" s="156" t="s">
        <v>10</v>
      </c>
      <c r="AV443" s="153" t="s">
        <v>10</v>
      </c>
      <c r="AW443" s="153" t="s">
        <v>64</v>
      </c>
      <c r="AX443" s="153" t="s">
        <v>15</v>
      </c>
      <c r="AY443" s="156" t="s">
        <v>172</v>
      </c>
      <c r="AZ443" s="153"/>
      <c r="BA443" s="153"/>
      <c r="BB443" s="153"/>
      <c r="BC443" s="153"/>
      <c r="BD443" s="153"/>
      <c r="BE443" s="153"/>
      <c r="BF443" s="153"/>
      <c r="BG443" s="153"/>
      <c r="BH443" s="153"/>
      <c r="BI443" s="153"/>
      <c r="BJ443" s="153"/>
      <c r="BK443" s="153"/>
      <c r="BL443" s="153"/>
      <c r="BM443" s="153"/>
    </row>
    <row r="444" spans="1:65" ht="14.25" customHeight="1">
      <c r="A444" s="161"/>
      <c r="B444" s="162"/>
      <c r="C444" s="161"/>
      <c r="D444" s="155" t="s">
        <v>181</v>
      </c>
      <c r="E444" s="163" t="s">
        <v>1</v>
      </c>
      <c r="F444" s="164" t="s">
        <v>196</v>
      </c>
      <c r="G444" s="161"/>
      <c r="H444" s="165">
        <v>12</v>
      </c>
      <c r="I444" s="161"/>
      <c r="J444" s="161"/>
      <c r="K444" s="161"/>
      <c r="L444" s="162"/>
      <c r="M444" s="166"/>
      <c r="N444" s="161"/>
      <c r="O444" s="161"/>
      <c r="P444" s="161"/>
      <c r="Q444" s="161"/>
      <c r="R444" s="161"/>
      <c r="S444" s="161"/>
      <c r="T444" s="167"/>
      <c r="U444" s="161"/>
      <c r="V444" s="161"/>
      <c r="W444" s="161"/>
      <c r="X444" s="161"/>
      <c r="Y444" s="161"/>
      <c r="Z444" s="161"/>
      <c r="AA444" s="161"/>
      <c r="AB444" s="161"/>
      <c r="AC444" s="161"/>
      <c r="AD444" s="161"/>
      <c r="AE444" s="161"/>
      <c r="AF444" s="161"/>
      <c r="AG444" s="161"/>
      <c r="AH444" s="161"/>
      <c r="AI444" s="161"/>
      <c r="AJ444" s="161"/>
      <c r="AK444" s="161"/>
      <c r="AL444" s="161"/>
      <c r="AM444" s="161"/>
      <c r="AN444" s="161"/>
      <c r="AO444" s="161"/>
      <c r="AP444" s="161"/>
      <c r="AQ444" s="161"/>
      <c r="AR444" s="161"/>
      <c r="AS444" s="161"/>
      <c r="AT444" s="163" t="s">
        <v>181</v>
      </c>
      <c r="AU444" s="163" t="s">
        <v>10</v>
      </c>
      <c r="AV444" s="161" t="s">
        <v>179</v>
      </c>
      <c r="AW444" s="161" t="s">
        <v>64</v>
      </c>
      <c r="AX444" s="161" t="s">
        <v>153</v>
      </c>
      <c r="AY444" s="163" t="s">
        <v>172</v>
      </c>
      <c r="AZ444" s="161"/>
      <c r="BA444" s="161"/>
      <c r="BB444" s="161"/>
      <c r="BC444" s="161"/>
      <c r="BD444" s="161"/>
      <c r="BE444" s="161"/>
      <c r="BF444" s="161"/>
      <c r="BG444" s="161"/>
      <c r="BH444" s="161"/>
      <c r="BI444" s="161"/>
      <c r="BJ444" s="161"/>
      <c r="BK444" s="161"/>
      <c r="BL444" s="161"/>
      <c r="BM444" s="161"/>
    </row>
    <row r="445" spans="1:65" ht="16.5" customHeight="1">
      <c r="A445" s="16"/>
      <c r="B445" s="17"/>
      <c r="C445" s="141" t="s">
        <v>857</v>
      </c>
      <c r="D445" s="141" t="s">
        <v>175</v>
      </c>
      <c r="E445" s="142" t="s">
        <v>858</v>
      </c>
      <c r="F445" s="143" t="s">
        <v>859</v>
      </c>
      <c r="G445" s="144" t="s">
        <v>860</v>
      </c>
      <c r="H445" s="145">
        <v>18</v>
      </c>
      <c r="I445" s="146"/>
      <c r="J445" s="147">
        <f>ROUND(I445*H445,2)</f>
        <v>0</v>
      </c>
      <c r="K445" s="148"/>
      <c r="L445" s="17"/>
      <c r="M445" s="149" t="s">
        <v>1</v>
      </c>
      <c r="N445" s="75" t="s">
        <v>75</v>
      </c>
      <c r="O445" s="16"/>
      <c r="P445" s="150">
        <f>O445*H445</f>
        <v>0</v>
      </c>
      <c r="Q445" s="150">
        <v>0</v>
      </c>
      <c r="R445" s="150">
        <f>Q445*H445</f>
        <v>0</v>
      </c>
      <c r="S445" s="150">
        <v>0</v>
      </c>
      <c r="T445" s="151">
        <f>S445*H445</f>
        <v>0</v>
      </c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52" t="s">
        <v>559</v>
      </c>
      <c r="AS445" s="16"/>
      <c r="AT445" s="152" t="s">
        <v>175</v>
      </c>
      <c r="AU445" s="152" t="s">
        <v>10</v>
      </c>
      <c r="AV445" s="16"/>
      <c r="AW445" s="16"/>
      <c r="AX445" s="16"/>
      <c r="AY445" s="3" t="s">
        <v>172</v>
      </c>
      <c r="AZ445" s="16"/>
      <c r="BA445" s="16"/>
      <c r="BB445" s="16"/>
      <c r="BC445" s="16"/>
      <c r="BD445" s="16"/>
      <c r="BE445" s="81">
        <f>IF(N445="základná",J445,0)</f>
        <v>0</v>
      </c>
      <c r="BF445" s="81">
        <f>IF(N445="znížená",J445,0)</f>
        <v>0</v>
      </c>
      <c r="BG445" s="81">
        <f>IF(N445="zákl. prenesená",J445,0)</f>
        <v>0</v>
      </c>
      <c r="BH445" s="81">
        <f>IF(N445="zníž. prenesená",J445,0)</f>
        <v>0</v>
      </c>
      <c r="BI445" s="81">
        <f>IF(N445="nulová",J445,0)</f>
        <v>0</v>
      </c>
      <c r="BJ445" s="3" t="s">
        <v>10</v>
      </c>
      <c r="BK445" s="81">
        <f>ROUND(I445*H445,2)</f>
        <v>0</v>
      </c>
      <c r="BL445" s="3" t="s">
        <v>559</v>
      </c>
      <c r="BM445" s="152" t="s">
        <v>861</v>
      </c>
    </row>
    <row r="446" spans="1:65" ht="14.25" customHeight="1">
      <c r="A446" s="153"/>
      <c r="B446" s="154"/>
      <c r="C446" s="153"/>
      <c r="D446" s="155" t="s">
        <v>181</v>
      </c>
      <c r="E446" s="156" t="s">
        <v>1</v>
      </c>
      <c r="F446" s="157" t="s">
        <v>862</v>
      </c>
      <c r="G446" s="153"/>
      <c r="H446" s="158">
        <v>12</v>
      </c>
      <c r="I446" s="153"/>
      <c r="J446" s="153"/>
      <c r="K446" s="153"/>
      <c r="L446" s="154"/>
      <c r="M446" s="159"/>
      <c r="N446" s="153"/>
      <c r="O446" s="153"/>
      <c r="P446" s="153"/>
      <c r="Q446" s="153"/>
      <c r="R446" s="153"/>
      <c r="S446" s="153"/>
      <c r="T446" s="160"/>
      <c r="U446" s="153"/>
      <c r="V446" s="153"/>
      <c r="W446" s="153"/>
      <c r="X446" s="153"/>
      <c r="Y446" s="153"/>
      <c r="Z446" s="153"/>
      <c r="AA446" s="153"/>
      <c r="AB446" s="153"/>
      <c r="AC446" s="153"/>
      <c r="AD446" s="153"/>
      <c r="AE446" s="153"/>
      <c r="AF446" s="153"/>
      <c r="AG446" s="153"/>
      <c r="AH446" s="153"/>
      <c r="AI446" s="153"/>
      <c r="AJ446" s="153"/>
      <c r="AK446" s="153"/>
      <c r="AL446" s="153"/>
      <c r="AM446" s="153"/>
      <c r="AN446" s="153"/>
      <c r="AO446" s="153"/>
      <c r="AP446" s="153"/>
      <c r="AQ446" s="153"/>
      <c r="AR446" s="153"/>
      <c r="AS446" s="153"/>
      <c r="AT446" s="156" t="s">
        <v>181</v>
      </c>
      <c r="AU446" s="156" t="s">
        <v>10</v>
      </c>
      <c r="AV446" s="153" t="s">
        <v>10</v>
      </c>
      <c r="AW446" s="153" t="s">
        <v>64</v>
      </c>
      <c r="AX446" s="153" t="s">
        <v>15</v>
      </c>
      <c r="AY446" s="156" t="s">
        <v>172</v>
      </c>
      <c r="AZ446" s="153"/>
      <c r="BA446" s="153"/>
      <c r="BB446" s="153"/>
      <c r="BC446" s="153"/>
      <c r="BD446" s="153"/>
      <c r="BE446" s="153"/>
      <c r="BF446" s="153"/>
      <c r="BG446" s="153"/>
      <c r="BH446" s="153"/>
      <c r="BI446" s="153"/>
      <c r="BJ446" s="153"/>
      <c r="BK446" s="153"/>
      <c r="BL446" s="153"/>
      <c r="BM446" s="153"/>
    </row>
    <row r="447" spans="1:65" ht="14.25" customHeight="1">
      <c r="A447" s="153"/>
      <c r="B447" s="154"/>
      <c r="C447" s="153"/>
      <c r="D447" s="155" t="s">
        <v>181</v>
      </c>
      <c r="E447" s="156" t="s">
        <v>1</v>
      </c>
      <c r="F447" s="157" t="s">
        <v>863</v>
      </c>
      <c r="G447" s="153"/>
      <c r="H447" s="158">
        <v>6</v>
      </c>
      <c r="I447" s="153"/>
      <c r="J447" s="153"/>
      <c r="K447" s="153"/>
      <c r="L447" s="154"/>
      <c r="M447" s="159"/>
      <c r="N447" s="153"/>
      <c r="O447" s="153"/>
      <c r="P447" s="153"/>
      <c r="Q447" s="153"/>
      <c r="R447" s="153"/>
      <c r="S447" s="153"/>
      <c r="T447" s="160"/>
      <c r="U447" s="153"/>
      <c r="V447" s="153"/>
      <c r="W447" s="153"/>
      <c r="X447" s="153"/>
      <c r="Y447" s="153"/>
      <c r="Z447" s="153"/>
      <c r="AA447" s="153"/>
      <c r="AB447" s="153"/>
      <c r="AC447" s="153"/>
      <c r="AD447" s="153"/>
      <c r="AE447" s="153"/>
      <c r="AF447" s="153"/>
      <c r="AG447" s="153"/>
      <c r="AH447" s="153"/>
      <c r="AI447" s="153"/>
      <c r="AJ447" s="153"/>
      <c r="AK447" s="153"/>
      <c r="AL447" s="153"/>
      <c r="AM447" s="153"/>
      <c r="AN447" s="153"/>
      <c r="AO447" s="153"/>
      <c r="AP447" s="153"/>
      <c r="AQ447" s="153"/>
      <c r="AR447" s="153"/>
      <c r="AS447" s="153"/>
      <c r="AT447" s="156" t="s">
        <v>181</v>
      </c>
      <c r="AU447" s="156" t="s">
        <v>10</v>
      </c>
      <c r="AV447" s="153" t="s">
        <v>10</v>
      </c>
      <c r="AW447" s="153" t="s">
        <v>64</v>
      </c>
      <c r="AX447" s="153" t="s">
        <v>15</v>
      </c>
      <c r="AY447" s="156" t="s">
        <v>172</v>
      </c>
      <c r="AZ447" s="153"/>
      <c r="BA447" s="153"/>
      <c r="BB447" s="153"/>
      <c r="BC447" s="153"/>
      <c r="BD447" s="153"/>
      <c r="BE447" s="153"/>
      <c r="BF447" s="153"/>
      <c r="BG447" s="153"/>
      <c r="BH447" s="153"/>
      <c r="BI447" s="153"/>
      <c r="BJ447" s="153"/>
      <c r="BK447" s="153"/>
      <c r="BL447" s="153"/>
      <c r="BM447" s="153"/>
    </row>
    <row r="448" spans="1:65" ht="14.25" customHeight="1">
      <c r="A448" s="161"/>
      <c r="B448" s="162"/>
      <c r="C448" s="161"/>
      <c r="D448" s="155" t="s">
        <v>181</v>
      </c>
      <c r="E448" s="163" t="s">
        <v>1</v>
      </c>
      <c r="F448" s="164" t="s">
        <v>196</v>
      </c>
      <c r="G448" s="161"/>
      <c r="H448" s="165">
        <v>18</v>
      </c>
      <c r="I448" s="161"/>
      <c r="J448" s="161"/>
      <c r="K448" s="161"/>
      <c r="L448" s="162"/>
      <c r="M448" s="166"/>
      <c r="N448" s="161"/>
      <c r="O448" s="161"/>
      <c r="P448" s="161"/>
      <c r="Q448" s="161"/>
      <c r="R448" s="161"/>
      <c r="S448" s="161"/>
      <c r="T448" s="167"/>
      <c r="U448" s="161"/>
      <c r="V448" s="161"/>
      <c r="W448" s="161"/>
      <c r="X448" s="161"/>
      <c r="Y448" s="161"/>
      <c r="Z448" s="161"/>
      <c r="AA448" s="161"/>
      <c r="AB448" s="161"/>
      <c r="AC448" s="161"/>
      <c r="AD448" s="161"/>
      <c r="AE448" s="161"/>
      <c r="AF448" s="161"/>
      <c r="AG448" s="161"/>
      <c r="AH448" s="161"/>
      <c r="AI448" s="161"/>
      <c r="AJ448" s="161"/>
      <c r="AK448" s="161"/>
      <c r="AL448" s="161"/>
      <c r="AM448" s="161"/>
      <c r="AN448" s="161"/>
      <c r="AO448" s="161"/>
      <c r="AP448" s="161"/>
      <c r="AQ448" s="161"/>
      <c r="AR448" s="161"/>
      <c r="AS448" s="161"/>
      <c r="AT448" s="163" t="s">
        <v>181</v>
      </c>
      <c r="AU448" s="163" t="s">
        <v>10</v>
      </c>
      <c r="AV448" s="161" t="s">
        <v>179</v>
      </c>
      <c r="AW448" s="161" t="s">
        <v>64</v>
      </c>
      <c r="AX448" s="161" t="s">
        <v>153</v>
      </c>
      <c r="AY448" s="163" t="s">
        <v>172</v>
      </c>
      <c r="AZ448" s="161"/>
      <c r="BA448" s="161"/>
      <c r="BB448" s="161"/>
      <c r="BC448" s="161"/>
      <c r="BD448" s="161"/>
      <c r="BE448" s="161"/>
      <c r="BF448" s="161"/>
      <c r="BG448" s="161"/>
      <c r="BH448" s="161"/>
      <c r="BI448" s="161"/>
      <c r="BJ448" s="161"/>
      <c r="BK448" s="161"/>
      <c r="BL448" s="161"/>
      <c r="BM448" s="161"/>
    </row>
    <row r="449" spans="1:65" ht="24" customHeight="1">
      <c r="A449" s="16"/>
      <c r="B449" s="17"/>
      <c r="C449" s="168" t="s">
        <v>864</v>
      </c>
      <c r="D449" s="168" t="s">
        <v>271</v>
      </c>
      <c r="E449" s="169" t="s">
        <v>865</v>
      </c>
      <c r="F449" s="170" t="s">
        <v>866</v>
      </c>
      <c r="G449" s="171" t="s">
        <v>193</v>
      </c>
      <c r="H449" s="172">
        <v>12</v>
      </c>
      <c r="I449" s="173"/>
      <c r="J449" s="174">
        <f>ROUND(I449*H449,2)</f>
        <v>0</v>
      </c>
      <c r="K449" s="175"/>
      <c r="L449" s="176"/>
      <c r="M449" s="177" t="s">
        <v>1</v>
      </c>
      <c r="N449" s="178" t="s">
        <v>75</v>
      </c>
      <c r="O449" s="16"/>
      <c r="P449" s="150">
        <f>O449*H449</f>
        <v>0</v>
      </c>
      <c r="Q449" s="150">
        <v>3.5000000000000001E-3</v>
      </c>
      <c r="R449" s="150">
        <f>Q449*H449</f>
        <v>4.2000000000000003E-2</v>
      </c>
      <c r="S449" s="150">
        <v>0</v>
      </c>
      <c r="T449" s="151">
        <f>S449*H449</f>
        <v>0</v>
      </c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52" t="s">
        <v>857</v>
      </c>
      <c r="AS449" s="16"/>
      <c r="AT449" s="152" t="s">
        <v>271</v>
      </c>
      <c r="AU449" s="152" t="s">
        <v>10</v>
      </c>
      <c r="AV449" s="16"/>
      <c r="AW449" s="16"/>
      <c r="AX449" s="16"/>
      <c r="AY449" s="3" t="s">
        <v>172</v>
      </c>
      <c r="AZ449" s="16"/>
      <c r="BA449" s="16"/>
      <c r="BB449" s="16"/>
      <c r="BC449" s="16"/>
      <c r="BD449" s="16"/>
      <c r="BE449" s="81">
        <f>IF(N449="základná",J449,0)</f>
        <v>0</v>
      </c>
      <c r="BF449" s="81">
        <f>IF(N449="znížená",J449,0)</f>
        <v>0</v>
      </c>
      <c r="BG449" s="81">
        <f>IF(N449="zákl. prenesená",J449,0)</f>
        <v>0</v>
      </c>
      <c r="BH449" s="81">
        <f>IF(N449="zníž. prenesená",J449,0)</f>
        <v>0</v>
      </c>
      <c r="BI449" s="81">
        <f>IF(N449="nulová",J449,0)</f>
        <v>0</v>
      </c>
      <c r="BJ449" s="3" t="s">
        <v>10</v>
      </c>
      <c r="BK449" s="81">
        <f>ROUND(I449*H449,2)</f>
        <v>0</v>
      </c>
      <c r="BL449" s="3" t="s">
        <v>857</v>
      </c>
      <c r="BM449" s="152" t="s">
        <v>867</v>
      </c>
    </row>
    <row r="450" spans="1:65" ht="14.25" customHeight="1">
      <c r="A450" s="153"/>
      <c r="B450" s="154"/>
      <c r="C450" s="153"/>
      <c r="D450" s="155" t="s">
        <v>181</v>
      </c>
      <c r="E450" s="156" t="s">
        <v>1</v>
      </c>
      <c r="F450" s="157" t="s">
        <v>212</v>
      </c>
      <c r="G450" s="153"/>
      <c r="H450" s="158">
        <v>12</v>
      </c>
      <c r="I450" s="153"/>
      <c r="J450" s="153"/>
      <c r="K450" s="153"/>
      <c r="L450" s="154"/>
      <c r="M450" s="159"/>
      <c r="N450" s="153"/>
      <c r="O450" s="153"/>
      <c r="P450" s="153"/>
      <c r="Q450" s="153"/>
      <c r="R450" s="153"/>
      <c r="S450" s="153"/>
      <c r="T450" s="160"/>
      <c r="U450" s="153"/>
      <c r="V450" s="153"/>
      <c r="W450" s="153"/>
      <c r="X450" s="153"/>
      <c r="Y450" s="153"/>
      <c r="Z450" s="153"/>
      <c r="AA450" s="153"/>
      <c r="AB450" s="153"/>
      <c r="AC450" s="153"/>
      <c r="AD450" s="153"/>
      <c r="AE450" s="153"/>
      <c r="AF450" s="153"/>
      <c r="AG450" s="153"/>
      <c r="AH450" s="153"/>
      <c r="AI450" s="153"/>
      <c r="AJ450" s="153"/>
      <c r="AK450" s="153"/>
      <c r="AL450" s="153"/>
      <c r="AM450" s="153"/>
      <c r="AN450" s="153"/>
      <c r="AO450" s="153"/>
      <c r="AP450" s="153"/>
      <c r="AQ450" s="153"/>
      <c r="AR450" s="153"/>
      <c r="AS450" s="153"/>
      <c r="AT450" s="156" t="s">
        <v>181</v>
      </c>
      <c r="AU450" s="156" t="s">
        <v>10</v>
      </c>
      <c r="AV450" s="153" t="s">
        <v>10</v>
      </c>
      <c r="AW450" s="153" t="s">
        <v>64</v>
      </c>
      <c r="AX450" s="153" t="s">
        <v>153</v>
      </c>
      <c r="AY450" s="156" t="s">
        <v>172</v>
      </c>
      <c r="AZ450" s="153"/>
      <c r="BA450" s="153"/>
      <c r="BB450" s="153"/>
      <c r="BC450" s="153"/>
      <c r="BD450" s="153"/>
      <c r="BE450" s="153"/>
      <c r="BF450" s="153"/>
      <c r="BG450" s="153"/>
      <c r="BH450" s="153"/>
      <c r="BI450" s="153"/>
      <c r="BJ450" s="153"/>
      <c r="BK450" s="153"/>
      <c r="BL450" s="153"/>
      <c r="BM450" s="153"/>
    </row>
    <row r="451" spans="1:65" ht="24" customHeight="1">
      <c r="A451" s="16"/>
      <c r="B451" s="17"/>
      <c r="C451" s="168" t="s">
        <v>868</v>
      </c>
      <c r="D451" s="168" t="s">
        <v>271</v>
      </c>
      <c r="E451" s="169" t="s">
        <v>869</v>
      </c>
      <c r="F451" s="170" t="s">
        <v>870</v>
      </c>
      <c r="G451" s="171" t="s">
        <v>193</v>
      </c>
      <c r="H451" s="172">
        <v>4</v>
      </c>
      <c r="I451" s="173"/>
      <c r="J451" s="174">
        <f>ROUND(I451*H451,2)</f>
        <v>0</v>
      </c>
      <c r="K451" s="175"/>
      <c r="L451" s="176"/>
      <c r="M451" s="177" t="s">
        <v>1</v>
      </c>
      <c r="N451" s="178" t="s">
        <v>75</v>
      </c>
      <c r="O451" s="16"/>
      <c r="P451" s="150">
        <f>O451*H451</f>
        <v>0</v>
      </c>
      <c r="Q451" s="150">
        <v>3.5000000000000001E-3</v>
      </c>
      <c r="R451" s="150">
        <f>Q451*H451</f>
        <v>1.4E-2</v>
      </c>
      <c r="S451" s="150">
        <v>0</v>
      </c>
      <c r="T451" s="151">
        <f>S451*H451</f>
        <v>0</v>
      </c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52" t="s">
        <v>857</v>
      </c>
      <c r="AS451" s="16"/>
      <c r="AT451" s="152" t="s">
        <v>271</v>
      </c>
      <c r="AU451" s="152" t="s">
        <v>10</v>
      </c>
      <c r="AV451" s="16"/>
      <c r="AW451" s="16"/>
      <c r="AX451" s="16"/>
      <c r="AY451" s="3" t="s">
        <v>172</v>
      </c>
      <c r="AZ451" s="16"/>
      <c r="BA451" s="16"/>
      <c r="BB451" s="16"/>
      <c r="BC451" s="16"/>
      <c r="BD451" s="16"/>
      <c r="BE451" s="81">
        <f>IF(N451="základná",J451,0)</f>
        <v>0</v>
      </c>
      <c r="BF451" s="81">
        <f>IF(N451="znížená",J451,0)</f>
        <v>0</v>
      </c>
      <c r="BG451" s="81">
        <f>IF(N451="zákl. prenesená",J451,0)</f>
        <v>0</v>
      </c>
      <c r="BH451" s="81">
        <f>IF(N451="zníž. prenesená",J451,0)</f>
        <v>0</v>
      </c>
      <c r="BI451" s="81">
        <f>IF(N451="nulová",J451,0)</f>
        <v>0</v>
      </c>
      <c r="BJ451" s="3" t="s">
        <v>10</v>
      </c>
      <c r="BK451" s="81">
        <f>ROUND(I451*H451,2)</f>
        <v>0</v>
      </c>
      <c r="BL451" s="3" t="s">
        <v>857</v>
      </c>
      <c r="BM451" s="152" t="s">
        <v>871</v>
      </c>
    </row>
    <row r="452" spans="1:65" ht="14.25" customHeight="1">
      <c r="A452" s="153"/>
      <c r="B452" s="154"/>
      <c r="C452" s="153"/>
      <c r="D452" s="155" t="s">
        <v>181</v>
      </c>
      <c r="E452" s="156" t="s">
        <v>1</v>
      </c>
      <c r="F452" s="157" t="s">
        <v>591</v>
      </c>
      <c r="G452" s="153"/>
      <c r="H452" s="158">
        <v>4</v>
      </c>
      <c r="I452" s="153"/>
      <c r="J452" s="153"/>
      <c r="K452" s="153"/>
      <c r="L452" s="154"/>
      <c r="M452" s="159"/>
      <c r="N452" s="153"/>
      <c r="O452" s="153"/>
      <c r="P452" s="153"/>
      <c r="Q452" s="153"/>
      <c r="R452" s="153"/>
      <c r="S452" s="153"/>
      <c r="T452" s="160"/>
      <c r="U452" s="153"/>
      <c r="V452" s="153"/>
      <c r="W452" s="153"/>
      <c r="X452" s="153"/>
      <c r="Y452" s="153"/>
      <c r="Z452" s="153"/>
      <c r="AA452" s="153"/>
      <c r="AB452" s="153"/>
      <c r="AC452" s="153"/>
      <c r="AD452" s="153"/>
      <c r="AE452" s="153"/>
      <c r="AF452" s="153"/>
      <c r="AG452" s="153"/>
      <c r="AH452" s="153"/>
      <c r="AI452" s="153"/>
      <c r="AJ452" s="153"/>
      <c r="AK452" s="153"/>
      <c r="AL452" s="153"/>
      <c r="AM452" s="153"/>
      <c r="AN452" s="153"/>
      <c r="AO452" s="153"/>
      <c r="AP452" s="153"/>
      <c r="AQ452" s="153"/>
      <c r="AR452" s="153"/>
      <c r="AS452" s="153"/>
      <c r="AT452" s="156" t="s">
        <v>181</v>
      </c>
      <c r="AU452" s="156" t="s">
        <v>10</v>
      </c>
      <c r="AV452" s="153" t="s">
        <v>10</v>
      </c>
      <c r="AW452" s="153" t="s">
        <v>64</v>
      </c>
      <c r="AX452" s="153" t="s">
        <v>153</v>
      </c>
      <c r="AY452" s="156" t="s">
        <v>172</v>
      </c>
      <c r="AZ452" s="153"/>
      <c r="BA452" s="153"/>
      <c r="BB452" s="153"/>
      <c r="BC452" s="153"/>
      <c r="BD452" s="153"/>
      <c r="BE452" s="153"/>
      <c r="BF452" s="153"/>
      <c r="BG452" s="153"/>
      <c r="BH452" s="153"/>
      <c r="BI452" s="153"/>
      <c r="BJ452" s="153"/>
      <c r="BK452" s="153"/>
      <c r="BL452" s="153"/>
      <c r="BM452" s="153"/>
    </row>
    <row r="453" spans="1:65" ht="24" customHeight="1">
      <c r="A453" s="16"/>
      <c r="B453" s="17"/>
      <c r="C453" s="168" t="s">
        <v>872</v>
      </c>
      <c r="D453" s="168" t="s">
        <v>271</v>
      </c>
      <c r="E453" s="169" t="s">
        <v>873</v>
      </c>
      <c r="F453" s="170" t="s">
        <v>874</v>
      </c>
      <c r="G453" s="171" t="s">
        <v>193</v>
      </c>
      <c r="H453" s="172">
        <v>2</v>
      </c>
      <c r="I453" s="173"/>
      <c r="J453" s="174">
        <f>ROUND(I453*H453,2)</f>
        <v>0</v>
      </c>
      <c r="K453" s="175"/>
      <c r="L453" s="176"/>
      <c r="M453" s="177" t="s">
        <v>1</v>
      </c>
      <c r="N453" s="178" t="s">
        <v>75</v>
      </c>
      <c r="O453" s="16"/>
      <c r="P453" s="150">
        <f>O453*H453</f>
        <v>0</v>
      </c>
      <c r="Q453" s="150">
        <v>3.5000000000000001E-3</v>
      </c>
      <c r="R453" s="150">
        <f>Q453*H453</f>
        <v>7.0000000000000001E-3</v>
      </c>
      <c r="S453" s="150">
        <v>0</v>
      </c>
      <c r="T453" s="151">
        <f>S453*H453</f>
        <v>0</v>
      </c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52" t="s">
        <v>857</v>
      </c>
      <c r="AS453" s="16"/>
      <c r="AT453" s="152" t="s">
        <v>271</v>
      </c>
      <c r="AU453" s="152" t="s">
        <v>10</v>
      </c>
      <c r="AV453" s="16"/>
      <c r="AW453" s="16"/>
      <c r="AX453" s="16"/>
      <c r="AY453" s="3" t="s">
        <v>172</v>
      </c>
      <c r="AZ453" s="16"/>
      <c r="BA453" s="16"/>
      <c r="BB453" s="16"/>
      <c r="BC453" s="16"/>
      <c r="BD453" s="16"/>
      <c r="BE453" s="81">
        <f>IF(N453="základná",J453,0)</f>
        <v>0</v>
      </c>
      <c r="BF453" s="81">
        <f>IF(N453="znížená",J453,0)</f>
        <v>0</v>
      </c>
      <c r="BG453" s="81">
        <f>IF(N453="zákl. prenesená",J453,0)</f>
        <v>0</v>
      </c>
      <c r="BH453" s="81">
        <f>IF(N453="zníž. prenesená",J453,0)</f>
        <v>0</v>
      </c>
      <c r="BI453" s="81">
        <f>IF(N453="nulová",J453,0)</f>
        <v>0</v>
      </c>
      <c r="BJ453" s="3" t="s">
        <v>10</v>
      </c>
      <c r="BK453" s="81">
        <f>ROUND(I453*H453,2)</f>
        <v>0</v>
      </c>
      <c r="BL453" s="3" t="s">
        <v>857</v>
      </c>
      <c r="BM453" s="152" t="s">
        <v>875</v>
      </c>
    </row>
    <row r="454" spans="1:65" ht="14.25" customHeight="1">
      <c r="A454" s="153"/>
      <c r="B454" s="154"/>
      <c r="C454" s="153"/>
      <c r="D454" s="155" t="s">
        <v>181</v>
      </c>
      <c r="E454" s="156" t="s">
        <v>1</v>
      </c>
      <c r="F454" s="157" t="s">
        <v>876</v>
      </c>
      <c r="G454" s="153"/>
      <c r="H454" s="158">
        <v>2</v>
      </c>
      <c r="I454" s="153"/>
      <c r="J454" s="153"/>
      <c r="K454" s="153"/>
      <c r="L454" s="154"/>
      <c r="M454" s="159"/>
      <c r="N454" s="153"/>
      <c r="O454" s="153"/>
      <c r="P454" s="153"/>
      <c r="Q454" s="153"/>
      <c r="R454" s="153"/>
      <c r="S454" s="153"/>
      <c r="T454" s="160"/>
      <c r="U454" s="153"/>
      <c r="V454" s="153"/>
      <c r="W454" s="153"/>
      <c r="X454" s="153"/>
      <c r="Y454" s="153"/>
      <c r="Z454" s="153"/>
      <c r="AA454" s="153"/>
      <c r="AB454" s="153"/>
      <c r="AC454" s="153"/>
      <c r="AD454" s="153"/>
      <c r="AE454" s="153"/>
      <c r="AF454" s="153"/>
      <c r="AG454" s="153"/>
      <c r="AH454" s="153"/>
      <c r="AI454" s="153"/>
      <c r="AJ454" s="153"/>
      <c r="AK454" s="153"/>
      <c r="AL454" s="153"/>
      <c r="AM454" s="153"/>
      <c r="AN454" s="153"/>
      <c r="AO454" s="153"/>
      <c r="AP454" s="153"/>
      <c r="AQ454" s="153"/>
      <c r="AR454" s="153"/>
      <c r="AS454" s="153"/>
      <c r="AT454" s="156" t="s">
        <v>181</v>
      </c>
      <c r="AU454" s="156" t="s">
        <v>10</v>
      </c>
      <c r="AV454" s="153" t="s">
        <v>10</v>
      </c>
      <c r="AW454" s="153" t="s">
        <v>64</v>
      </c>
      <c r="AX454" s="153" t="s">
        <v>153</v>
      </c>
      <c r="AY454" s="156" t="s">
        <v>172</v>
      </c>
      <c r="AZ454" s="153"/>
      <c r="BA454" s="153"/>
      <c r="BB454" s="153"/>
      <c r="BC454" s="153"/>
      <c r="BD454" s="153"/>
      <c r="BE454" s="153"/>
      <c r="BF454" s="153"/>
      <c r="BG454" s="153"/>
      <c r="BH454" s="153"/>
      <c r="BI454" s="153"/>
      <c r="BJ454" s="153"/>
      <c r="BK454" s="153"/>
      <c r="BL454" s="153"/>
      <c r="BM454" s="153"/>
    </row>
    <row r="455" spans="1:65" ht="16.5" customHeight="1">
      <c r="A455" s="16"/>
      <c r="B455" s="17"/>
      <c r="C455" s="141" t="s">
        <v>877</v>
      </c>
      <c r="D455" s="141" t="s">
        <v>175</v>
      </c>
      <c r="E455" s="142" t="s">
        <v>878</v>
      </c>
      <c r="F455" s="143" t="s">
        <v>879</v>
      </c>
      <c r="G455" s="144" t="s">
        <v>860</v>
      </c>
      <c r="H455" s="145">
        <v>8</v>
      </c>
      <c r="I455" s="146"/>
      <c r="J455" s="147">
        <f>ROUND(I455*H455,2)</f>
        <v>0</v>
      </c>
      <c r="K455" s="148"/>
      <c r="L455" s="17"/>
      <c r="M455" s="149" t="s">
        <v>1</v>
      </c>
      <c r="N455" s="75" t="s">
        <v>75</v>
      </c>
      <c r="O455" s="16"/>
      <c r="P455" s="150">
        <f>O455*H455</f>
        <v>0</v>
      </c>
      <c r="Q455" s="150">
        <v>0</v>
      </c>
      <c r="R455" s="150">
        <f>Q455*H455</f>
        <v>0</v>
      </c>
      <c r="S455" s="150">
        <v>0</v>
      </c>
      <c r="T455" s="151">
        <f>S455*H455</f>
        <v>0</v>
      </c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52" t="s">
        <v>559</v>
      </c>
      <c r="AS455" s="16"/>
      <c r="AT455" s="152" t="s">
        <v>175</v>
      </c>
      <c r="AU455" s="152" t="s">
        <v>10</v>
      </c>
      <c r="AV455" s="16"/>
      <c r="AW455" s="16"/>
      <c r="AX455" s="16"/>
      <c r="AY455" s="3" t="s">
        <v>172</v>
      </c>
      <c r="AZ455" s="16"/>
      <c r="BA455" s="16"/>
      <c r="BB455" s="16"/>
      <c r="BC455" s="16"/>
      <c r="BD455" s="16"/>
      <c r="BE455" s="81">
        <f>IF(N455="základná",J455,0)</f>
        <v>0</v>
      </c>
      <c r="BF455" s="81">
        <f>IF(N455="znížená",J455,0)</f>
        <v>0</v>
      </c>
      <c r="BG455" s="81">
        <f>IF(N455="zákl. prenesená",J455,0)</f>
        <v>0</v>
      </c>
      <c r="BH455" s="81">
        <f>IF(N455="zníž. prenesená",J455,0)</f>
        <v>0</v>
      </c>
      <c r="BI455" s="81">
        <f>IF(N455="nulová",J455,0)</f>
        <v>0</v>
      </c>
      <c r="BJ455" s="3" t="s">
        <v>10</v>
      </c>
      <c r="BK455" s="81">
        <f>ROUND(I455*H455,2)</f>
        <v>0</v>
      </c>
      <c r="BL455" s="3" t="s">
        <v>559</v>
      </c>
      <c r="BM455" s="152" t="s">
        <v>880</v>
      </c>
    </row>
    <row r="456" spans="1:65" ht="14.25" customHeight="1">
      <c r="A456" s="153"/>
      <c r="B456" s="154"/>
      <c r="C456" s="153"/>
      <c r="D456" s="155" t="s">
        <v>181</v>
      </c>
      <c r="E456" s="156" t="s">
        <v>1</v>
      </c>
      <c r="F456" s="157" t="s">
        <v>10</v>
      </c>
      <c r="G456" s="153"/>
      <c r="H456" s="158">
        <v>2</v>
      </c>
      <c r="I456" s="153"/>
      <c r="J456" s="153"/>
      <c r="K456" s="153"/>
      <c r="L456" s="154"/>
      <c r="M456" s="159"/>
      <c r="N456" s="153"/>
      <c r="O456" s="153"/>
      <c r="P456" s="153"/>
      <c r="Q456" s="153"/>
      <c r="R456" s="153"/>
      <c r="S456" s="153"/>
      <c r="T456" s="160"/>
      <c r="U456" s="153"/>
      <c r="V456" s="153"/>
      <c r="W456" s="153"/>
      <c r="X456" s="153"/>
      <c r="Y456" s="153"/>
      <c r="Z456" s="153"/>
      <c r="AA456" s="153"/>
      <c r="AB456" s="153"/>
      <c r="AC456" s="153"/>
      <c r="AD456" s="153"/>
      <c r="AE456" s="153"/>
      <c r="AF456" s="153"/>
      <c r="AG456" s="153"/>
      <c r="AH456" s="153"/>
      <c r="AI456" s="153"/>
      <c r="AJ456" s="153"/>
      <c r="AK456" s="153"/>
      <c r="AL456" s="153"/>
      <c r="AM456" s="153"/>
      <c r="AN456" s="153"/>
      <c r="AO456" s="153"/>
      <c r="AP456" s="153"/>
      <c r="AQ456" s="153"/>
      <c r="AR456" s="153"/>
      <c r="AS456" s="153"/>
      <c r="AT456" s="156" t="s">
        <v>181</v>
      </c>
      <c r="AU456" s="156" t="s">
        <v>10</v>
      </c>
      <c r="AV456" s="153" t="s">
        <v>10</v>
      </c>
      <c r="AW456" s="153" t="s">
        <v>64</v>
      </c>
      <c r="AX456" s="153" t="s">
        <v>15</v>
      </c>
      <c r="AY456" s="156" t="s">
        <v>172</v>
      </c>
      <c r="AZ456" s="153"/>
      <c r="BA456" s="153"/>
      <c r="BB456" s="153"/>
      <c r="BC456" s="153"/>
      <c r="BD456" s="153"/>
      <c r="BE456" s="153"/>
      <c r="BF456" s="153"/>
      <c r="BG456" s="153"/>
      <c r="BH456" s="153"/>
      <c r="BI456" s="153"/>
      <c r="BJ456" s="153"/>
      <c r="BK456" s="153"/>
      <c r="BL456" s="153"/>
      <c r="BM456" s="153"/>
    </row>
    <row r="457" spans="1:65" ht="14.25" customHeight="1">
      <c r="A457" s="153"/>
      <c r="B457" s="154"/>
      <c r="C457" s="153"/>
      <c r="D457" s="155" t="s">
        <v>181</v>
      </c>
      <c r="E457" s="156" t="s">
        <v>1</v>
      </c>
      <c r="F457" s="157" t="s">
        <v>213</v>
      </c>
      <c r="G457" s="153"/>
      <c r="H457" s="158">
        <v>6</v>
      </c>
      <c r="I457" s="153"/>
      <c r="J457" s="153"/>
      <c r="K457" s="153"/>
      <c r="L457" s="154"/>
      <c r="M457" s="159"/>
      <c r="N457" s="153"/>
      <c r="O457" s="153"/>
      <c r="P457" s="153"/>
      <c r="Q457" s="153"/>
      <c r="R457" s="153"/>
      <c r="S457" s="153"/>
      <c r="T457" s="160"/>
      <c r="U457" s="153"/>
      <c r="V457" s="153"/>
      <c r="W457" s="153"/>
      <c r="X457" s="153"/>
      <c r="Y457" s="153"/>
      <c r="Z457" s="153"/>
      <c r="AA457" s="153"/>
      <c r="AB457" s="153"/>
      <c r="AC457" s="153"/>
      <c r="AD457" s="153"/>
      <c r="AE457" s="153"/>
      <c r="AF457" s="153"/>
      <c r="AG457" s="153"/>
      <c r="AH457" s="153"/>
      <c r="AI457" s="153"/>
      <c r="AJ457" s="153"/>
      <c r="AK457" s="153"/>
      <c r="AL457" s="153"/>
      <c r="AM457" s="153"/>
      <c r="AN457" s="153"/>
      <c r="AO457" s="153"/>
      <c r="AP457" s="153"/>
      <c r="AQ457" s="153"/>
      <c r="AR457" s="153"/>
      <c r="AS457" s="153"/>
      <c r="AT457" s="156" t="s">
        <v>181</v>
      </c>
      <c r="AU457" s="156" t="s">
        <v>10</v>
      </c>
      <c r="AV457" s="153" t="s">
        <v>10</v>
      </c>
      <c r="AW457" s="153" t="s">
        <v>64</v>
      </c>
      <c r="AX457" s="153" t="s">
        <v>15</v>
      </c>
      <c r="AY457" s="156" t="s">
        <v>172</v>
      </c>
      <c r="AZ457" s="153"/>
      <c r="BA457" s="153"/>
      <c r="BB457" s="153"/>
      <c r="BC457" s="153"/>
      <c r="BD457" s="153"/>
      <c r="BE457" s="153"/>
      <c r="BF457" s="153"/>
      <c r="BG457" s="153"/>
      <c r="BH457" s="153"/>
      <c r="BI457" s="153"/>
      <c r="BJ457" s="153"/>
      <c r="BK457" s="153"/>
      <c r="BL457" s="153"/>
      <c r="BM457" s="153"/>
    </row>
    <row r="458" spans="1:65" ht="14.25" customHeight="1">
      <c r="A458" s="161"/>
      <c r="B458" s="162"/>
      <c r="C458" s="161"/>
      <c r="D458" s="155" t="s">
        <v>181</v>
      </c>
      <c r="E458" s="163" t="s">
        <v>1</v>
      </c>
      <c r="F458" s="164" t="s">
        <v>196</v>
      </c>
      <c r="G458" s="161"/>
      <c r="H458" s="165">
        <v>8</v>
      </c>
      <c r="I458" s="161"/>
      <c r="J458" s="161"/>
      <c r="K458" s="161"/>
      <c r="L458" s="162"/>
      <c r="M458" s="166"/>
      <c r="N458" s="161"/>
      <c r="O458" s="161"/>
      <c r="P458" s="161"/>
      <c r="Q458" s="161"/>
      <c r="R458" s="161"/>
      <c r="S458" s="161"/>
      <c r="T458" s="167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  <c r="AE458" s="161"/>
      <c r="AF458" s="161"/>
      <c r="AG458" s="161"/>
      <c r="AH458" s="161"/>
      <c r="AI458" s="161"/>
      <c r="AJ458" s="161"/>
      <c r="AK458" s="161"/>
      <c r="AL458" s="161"/>
      <c r="AM458" s="161"/>
      <c r="AN458" s="161"/>
      <c r="AO458" s="161"/>
      <c r="AP458" s="161"/>
      <c r="AQ458" s="161"/>
      <c r="AR458" s="161"/>
      <c r="AS458" s="161"/>
      <c r="AT458" s="163" t="s">
        <v>181</v>
      </c>
      <c r="AU458" s="163" t="s">
        <v>10</v>
      </c>
      <c r="AV458" s="161" t="s">
        <v>179</v>
      </c>
      <c r="AW458" s="161" t="s">
        <v>64</v>
      </c>
      <c r="AX458" s="161" t="s">
        <v>153</v>
      </c>
      <c r="AY458" s="163" t="s">
        <v>172</v>
      </c>
      <c r="AZ458" s="161"/>
      <c r="BA458" s="161"/>
      <c r="BB458" s="161"/>
      <c r="BC458" s="161"/>
      <c r="BD458" s="161"/>
      <c r="BE458" s="161"/>
      <c r="BF458" s="161"/>
      <c r="BG458" s="161"/>
      <c r="BH458" s="161"/>
      <c r="BI458" s="161"/>
      <c r="BJ458" s="161"/>
      <c r="BK458" s="161"/>
      <c r="BL458" s="161"/>
      <c r="BM458" s="161"/>
    </row>
    <row r="459" spans="1:65" ht="16.5" customHeight="1">
      <c r="A459" s="16"/>
      <c r="B459" s="17"/>
      <c r="C459" s="141" t="s">
        <v>881</v>
      </c>
      <c r="D459" s="141" t="s">
        <v>175</v>
      </c>
      <c r="E459" s="142" t="s">
        <v>882</v>
      </c>
      <c r="F459" s="143" t="s">
        <v>883</v>
      </c>
      <c r="G459" s="144" t="s">
        <v>860</v>
      </c>
      <c r="H459" s="145">
        <v>8</v>
      </c>
      <c r="I459" s="146"/>
      <c r="J459" s="147">
        <f>ROUND(I459*H459,2)</f>
        <v>0</v>
      </c>
      <c r="K459" s="148"/>
      <c r="L459" s="17"/>
      <c r="M459" s="149" t="s">
        <v>1</v>
      </c>
      <c r="N459" s="75" t="s">
        <v>75</v>
      </c>
      <c r="O459" s="16"/>
      <c r="P459" s="150">
        <f>O459*H459</f>
        <v>0</v>
      </c>
      <c r="Q459" s="150">
        <v>0</v>
      </c>
      <c r="R459" s="150">
        <f>Q459*H459</f>
        <v>0</v>
      </c>
      <c r="S459" s="150">
        <v>0</v>
      </c>
      <c r="T459" s="151">
        <f>S459*H459</f>
        <v>0</v>
      </c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52" t="s">
        <v>559</v>
      </c>
      <c r="AS459" s="16"/>
      <c r="AT459" s="152" t="s">
        <v>175</v>
      </c>
      <c r="AU459" s="152" t="s">
        <v>10</v>
      </c>
      <c r="AV459" s="16"/>
      <c r="AW459" s="16"/>
      <c r="AX459" s="16"/>
      <c r="AY459" s="3" t="s">
        <v>172</v>
      </c>
      <c r="AZ459" s="16"/>
      <c r="BA459" s="16"/>
      <c r="BB459" s="16"/>
      <c r="BC459" s="16"/>
      <c r="BD459" s="16"/>
      <c r="BE459" s="81">
        <f>IF(N459="základná",J459,0)</f>
        <v>0</v>
      </c>
      <c r="BF459" s="81">
        <f>IF(N459="znížená",J459,0)</f>
        <v>0</v>
      </c>
      <c r="BG459" s="81">
        <f>IF(N459="zákl. prenesená",J459,0)</f>
        <v>0</v>
      </c>
      <c r="BH459" s="81">
        <f>IF(N459="zníž. prenesená",J459,0)</f>
        <v>0</v>
      </c>
      <c r="BI459" s="81">
        <f>IF(N459="nulová",J459,0)</f>
        <v>0</v>
      </c>
      <c r="BJ459" s="3" t="s">
        <v>10</v>
      </c>
      <c r="BK459" s="81">
        <f>ROUND(I459*H459,2)</f>
        <v>0</v>
      </c>
      <c r="BL459" s="3" t="s">
        <v>559</v>
      </c>
      <c r="BM459" s="152" t="s">
        <v>884</v>
      </c>
    </row>
    <row r="460" spans="1:65" ht="14.25" customHeight="1">
      <c r="A460" s="153"/>
      <c r="B460" s="154"/>
      <c r="C460" s="153"/>
      <c r="D460" s="155" t="s">
        <v>181</v>
      </c>
      <c r="E460" s="156" t="s">
        <v>1</v>
      </c>
      <c r="F460" s="157" t="s">
        <v>225</v>
      </c>
      <c r="G460" s="153"/>
      <c r="H460" s="158">
        <v>8</v>
      </c>
      <c r="I460" s="153"/>
      <c r="J460" s="153"/>
      <c r="K460" s="153"/>
      <c r="L460" s="154"/>
      <c r="M460" s="159"/>
      <c r="N460" s="153"/>
      <c r="O460" s="153"/>
      <c r="P460" s="153"/>
      <c r="Q460" s="153"/>
      <c r="R460" s="153"/>
      <c r="S460" s="153"/>
      <c r="T460" s="160"/>
      <c r="U460" s="153"/>
      <c r="V460" s="153"/>
      <c r="W460" s="153"/>
      <c r="X460" s="153"/>
      <c r="Y460" s="153"/>
      <c r="Z460" s="153"/>
      <c r="AA460" s="153"/>
      <c r="AB460" s="153"/>
      <c r="AC460" s="153"/>
      <c r="AD460" s="153"/>
      <c r="AE460" s="153"/>
      <c r="AF460" s="153"/>
      <c r="AG460" s="153"/>
      <c r="AH460" s="153"/>
      <c r="AI460" s="153"/>
      <c r="AJ460" s="153"/>
      <c r="AK460" s="153"/>
      <c r="AL460" s="153"/>
      <c r="AM460" s="153"/>
      <c r="AN460" s="153"/>
      <c r="AO460" s="153"/>
      <c r="AP460" s="153"/>
      <c r="AQ460" s="153"/>
      <c r="AR460" s="153"/>
      <c r="AS460" s="153"/>
      <c r="AT460" s="156" t="s">
        <v>181</v>
      </c>
      <c r="AU460" s="156" t="s">
        <v>10</v>
      </c>
      <c r="AV460" s="153" t="s">
        <v>10</v>
      </c>
      <c r="AW460" s="153" t="s">
        <v>64</v>
      </c>
      <c r="AX460" s="153" t="s">
        <v>153</v>
      </c>
      <c r="AY460" s="156" t="s">
        <v>172</v>
      </c>
      <c r="AZ460" s="153"/>
      <c r="BA460" s="153"/>
      <c r="BB460" s="153"/>
      <c r="BC460" s="153"/>
      <c r="BD460" s="153"/>
      <c r="BE460" s="153"/>
      <c r="BF460" s="153"/>
      <c r="BG460" s="153"/>
      <c r="BH460" s="153"/>
      <c r="BI460" s="153"/>
      <c r="BJ460" s="153"/>
      <c r="BK460" s="153"/>
      <c r="BL460" s="153"/>
      <c r="BM460" s="153"/>
    </row>
    <row r="461" spans="1:65" ht="24" customHeight="1">
      <c r="A461" s="16"/>
      <c r="B461" s="17"/>
      <c r="C461" s="141" t="s">
        <v>885</v>
      </c>
      <c r="D461" s="141" t="s">
        <v>175</v>
      </c>
      <c r="E461" s="142" t="s">
        <v>886</v>
      </c>
      <c r="F461" s="143" t="s">
        <v>887</v>
      </c>
      <c r="G461" s="144" t="s">
        <v>261</v>
      </c>
      <c r="H461" s="145">
        <v>30</v>
      </c>
      <c r="I461" s="146"/>
      <c r="J461" s="147">
        <f t="shared" ref="J461:J467" si="182">ROUND(I461*H461,2)</f>
        <v>0</v>
      </c>
      <c r="K461" s="148"/>
      <c r="L461" s="17"/>
      <c r="M461" s="149" t="s">
        <v>1</v>
      </c>
      <c r="N461" s="75" t="s">
        <v>75</v>
      </c>
      <c r="O461" s="16"/>
      <c r="P461" s="150">
        <f t="shared" ref="P461:P467" si="183">O461*H461</f>
        <v>0</v>
      </c>
      <c r="Q461" s="150">
        <v>0</v>
      </c>
      <c r="R461" s="150">
        <f t="shared" ref="R461:R467" si="184">Q461*H461</f>
        <v>0</v>
      </c>
      <c r="S461" s="150">
        <v>0</v>
      </c>
      <c r="T461" s="151">
        <f t="shared" ref="T461:T467" si="185">S461*H461</f>
        <v>0</v>
      </c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52" t="s">
        <v>559</v>
      </c>
      <c r="AS461" s="16"/>
      <c r="AT461" s="152" t="s">
        <v>175</v>
      </c>
      <c r="AU461" s="152" t="s">
        <v>10</v>
      </c>
      <c r="AV461" s="16"/>
      <c r="AW461" s="16"/>
      <c r="AX461" s="16"/>
      <c r="AY461" s="3" t="s">
        <v>172</v>
      </c>
      <c r="AZ461" s="16"/>
      <c r="BA461" s="16"/>
      <c r="BB461" s="16"/>
      <c r="BC461" s="16"/>
      <c r="BD461" s="16"/>
      <c r="BE461" s="81">
        <f t="shared" ref="BE461:BE467" si="186">IF(N461="základná",J461,0)</f>
        <v>0</v>
      </c>
      <c r="BF461" s="81">
        <f t="shared" ref="BF461:BF467" si="187">IF(N461="znížená",J461,0)</f>
        <v>0</v>
      </c>
      <c r="BG461" s="81">
        <f t="shared" ref="BG461:BG467" si="188">IF(N461="zákl. prenesená",J461,0)</f>
        <v>0</v>
      </c>
      <c r="BH461" s="81">
        <f t="shared" ref="BH461:BH467" si="189">IF(N461="zníž. prenesená",J461,0)</f>
        <v>0</v>
      </c>
      <c r="BI461" s="81">
        <f t="shared" ref="BI461:BI467" si="190">IF(N461="nulová",J461,0)</f>
        <v>0</v>
      </c>
      <c r="BJ461" s="3" t="s">
        <v>10</v>
      </c>
      <c r="BK461" s="81">
        <f t="shared" ref="BK461:BK467" si="191">ROUND(I461*H461,2)</f>
        <v>0</v>
      </c>
      <c r="BL461" s="3" t="s">
        <v>559</v>
      </c>
      <c r="BM461" s="152" t="s">
        <v>888</v>
      </c>
    </row>
    <row r="462" spans="1:65" ht="24" customHeight="1">
      <c r="A462" s="16"/>
      <c r="B462" s="17"/>
      <c r="C462" s="141" t="s">
        <v>889</v>
      </c>
      <c r="D462" s="141" t="s">
        <v>175</v>
      </c>
      <c r="E462" s="142" t="s">
        <v>890</v>
      </c>
      <c r="F462" s="143" t="s">
        <v>891</v>
      </c>
      <c r="G462" s="144" t="s">
        <v>261</v>
      </c>
      <c r="H462" s="145">
        <v>60</v>
      </c>
      <c r="I462" s="146"/>
      <c r="J462" s="147">
        <f t="shared" si="182"/>
        <v>0</v>
      </c>
      <c r="K462" s="148"/>
      <c r="L462" s="17"/>
      <c r="M462" s="149" t="s">
        <v>1</v>
      </c>
      <c r="N462" s="75" t="s">
        <v>75</v>
      </c>
      <c r="O462" s="16"/>
      <c r="P462" s="150">
        <f t="shared" si="183"/>
        <v>0</v>
      </c>
      <c r="Q462" s="150">
        <v>0</v>
      </c>
      <c r="R462" s="150">
        <f t="shared" si="184"/>
        <v>0</v>
      </c>
      <c r="S462" s="150">
        <v>0</v>
      </c>
      <c r="T462" s="151">
        <f t="shared" si="185"/>
        <v>0</v>
      </c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52" t="s">
        <v>559</v>
      </c>
      <c r="AS462" s="16"/>
      <c r="AT462" s="152" t="s">
        <v>175</v>
      </c>
      <c r="AU462" s="152" t="s">
        <v>10</v>
      </c>
      <c r="AV462" s="16"/>
      <c r="AW462" s="16"/>
      <c r="AX462" s="16"/>
      <c r="AY462" s="3" t="s">
        <v>172</v>
      </c>
      <c r="AZ462" s="16"/>
      <c r="BA462" s="16"/>
      <c r="BB462" s="16"/>
      <c r="BC462" s="16"/>
      <c r="BD462" s="16"/>
      <c r="BE462" s="81">
        <f t="shared" si="186"/>
        <v>0</v>
      </c>
      <c r="BF462" s="81">
        <f t="shared" si="187"/>
        <v>0</v>
      </c>
      <c r="BG462" s="81">
        <f t="shared" si="188"/>
        <v>0</v>
      </c>
      <c r="BH462" s="81">
        <f t="shared" si="189"/>
        <v>0</v>
      </c>
      <c r="BI462" s="81">
        <f t="shared" si="190"/>
        <v>0</v>
      </c>
      <c r="BJ462" s="3" t="s">
        <v>10</v>
      </c>
      <c r="BK462" s="81">
        <f t="shared" si="191"/>
        <v>0</v>
      </c>
      <c r="BL462" s="3" t="s">
        <v>559</v>
      </c>
      <c r="BM462" s="152" t="s">
        <v>892</v>
      </c>
    </row>
    <row r="463" spans="1:65" ht="16.5" customHeight="1">
      <c r="A463" s="16"/>
      <c r="B463" s="17"/>
      <c r="C463" s="141" t="s">
        <v>893</v>
      </c>
      <c r="D463" s="141" t="s">
        <v>175</v>
      </c>
      <c r="E463" s="142" t="s">
        <v>894</v>
      </c>
      <c r="F463" s="143" t="s">
        <v>895</v>
      </c>
      <c r="G463" s="144" t="s">
        <v>896</v>
      </c>
      <c r="H463" s="145">
        <v>4</v>
      </c>
      <c r="I463" s="146"/>
      <c r="J463" s="147">
        <f t="shared" si="182"/>
        <v>0</v>
      </c>
      <c r="K463" s="148"/>
      <c r="L463" s="17"/>
      <c r="M463" s="149" t="s">
        <v>1</v>
      </c>
      <c r="N463" s="75" t="s">
        <v>75</v>
      </c>
      <c r="O463" s="16"/>
      <c r="P463" s="150">
        <f t="shared" si="183"/>
        <v>0</v>
      </c>
      <c r="Q463" s="150">
        <v>0</v>
      </c>
      <c r="R463" s="150">
        <f t="shared" si="184"/>
        <v>0</v>
      </c>
      <c r="S463" s="150">
        <v>0</v>
      </c>
      <c r="T463" s="151">
        <f t="shared" si="185"/>
        <v>0</v>
      </c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52" t="s">
        <v>559</v>
      </c>
      <c r="AS463" s="16"/>
      <c r="AT463" s="152" t="s">
        <v>175</v>
      </c>
      <c r="AU463" s="152" t="s">
        <v>10</v>
      </c>
      <c r="AV463" s="16"/>
      <c r="AW463" s="16"/>
      <c r="AX463" s="16"/>
      <c r="AY463" s="3" t="s">
        <v>172</v>
      </c>
      <c r="AZ463" s="16"/>
      <c r="BA463" s="16"/>
      <c r="BB463" s="16"/>
      <c r="BC463" s="16"/>
      <c r="BD463" s="16"/>
      <c r="BE463" s="81">
        <f t="shared" si="186"/>
        <v>0</v>
      </c>
      <c r="BF463" s="81">
        <f t="shared" si="187"/>
        <v>0</v>
      </c>
      <c r="BG463" s="81">
        <f t="shared" si="188"/>
        <v>0</v>
      </c>
      <c r="BH463" s="81">
        <f t="shared" si="189"/>
        <v>0</v>
      </c>
      <c r="BI463" s="81">
        <f t="shared" si="190"/>
        <v>0</v>
      </c>
      <c r="BJ463" s="3" t="s">
        <v>10</v>
      </c>
      <c r="BK463" s="81">
        <f t="shared" si="191"/>
        <v>0</v>
      </c>
      <c r="BL463" s="3" t="s">
        <v>559</v>
      </c>
      <c r="BM463" s="152" t="s">
        <v>897</v>
      </c>
    </row>
    <row r="464" spans="1:65" ht="16.5" customHeight="1">
      <c r="A464" s="16"/>
      <c r="B464" s="17"/>
      <c r="C464" s="168" t="s">
        <v>898</v>
      </c>
      <c r="D464" s="168" t="s">
        <v>271</v>
      </c>
      <c r="E464" s="169" t="s">
        <v>899</v>
      </c>
      <c r="F464" s="170" t="s">
        <v>900</v>
      </c>
      <c r="G464" s="171" t="s">
        <v>193</v>
      </c>
      <c r="H464" s="172">
        <v>3</v>
      </c>
      <c r="I464" s="173"/>
      <c r="J464" s="174">
        <f t="shared" si="182"/>
        <v>0</v>
      </c>
      <c r="K464" s="175"/>
      <c r="L464" s="176"/>
      <c r="M464" s="177" t="s">
        <v>1</v>
      </c>
      <c r="N464" s="178" t="s">
        <v>75</v>
      </c>
      <c r="O464" s="16"/>
      <c r="P464" s="150">
        <f t="shared" si="183"/>
        <v>0</v>
      </c>
      <c r="Q464" s="150">
        <v>1.6000000000000001E-4</v>
      </c>
      <c r="R464" s="150">
        <f t="shared" si="184"/>
        <v>4.8000000000000007E-4</v>
      </c>
      <c r="S464" s="150">
        <v>0</v>
      </c>
      <c r="T464" s="151">
        <f t="shared" si="185"/>
        <v>0</v>
      </c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52" t="s">
        <v>901</v>
      </c>
      <c r="AS464" s="16"/>
      <c r="AT464" s="152" t="s">
        <v>271</v>
      </c>
      <c r="AU464" s="152" t="s">
        <v>10</v>
      </c>
      <c r="AV464" s="16"/>
      <c r="AW464" s="16"/>
      <c r="AX464" s="16"/>
      <c r="AY464" s="3" t="s">
        <v>172</v>
      </c>
      <c r="AZ464" s="16"/>
      <c r="BA464" s="16"/>
      <c r="BB464" s="16"/>
      <c r="BC464" s="16"/>
      <c r="BD464" s="16"/>
      <c r="BE464" s="81">
        <f t="shared" si="186"/>
        <v>0</v>
      </c>
      <c r="BF464" s="81">
        <f t="shared" si="187"/>
        <v>0</v>
      </c>
      <c r="BG464" s="81">
        <f t="shared" si="188"/>
        <v>0</v>
      </c>
      <c r="BH464" s="81">
        <f t="shared" si="189"/>
        <v>0</v>
      </c>
      <c r="BI464" s="81">
        <f t="shared" si="190"/>
        <v>0</v>
      </c>
      <c r="BJ464" s="3" t="s">
        <v>10</v>
      </c>
      <c r="BK464" s="81">
        <f t="shared" si="191"/>
        <v>0</v>
      </c>
      <c r="BL464" s="3" t="s">
        <v>559</v>
      </c>
      <c r="BM464" s="152" t="s">
        <v>902</v>
      </c>
    </row>
    <row r="465" spans="1:65" ht="16.5" customHeight="1">
      <c r="A465" s="16"/>
      <c r="B465" s="17"/>
      <c r="C465" s="141" t="s">
        <v>903</v>
      </c>
      <c r="D465" s="141" t="s">
        <v>175</v>
      </c>
      <c r="E465" s="142" t="s">
        <v>904</v>
      </c>
      <c r="F465" s="143" t="s">
        <v>905</v>
      </c>
      <c r="G465" s="144" t="s">
        <v>860</v>
      </c>
      <c r="H465" s="145">
        <v>1</v>
      </c>
      <c r="I465" s="146"/>
      <c r="J465" s="147">
        <f t="shared" si="182"/>
        <v>0</v>
      </c>
      <c r="K465" s="148"/>
      <c r="L465" s="17"/>
      <c r="M465" s="149" t="s">
        <v>1</v>
      </c>
      <c r="N465" s="75" t="s">
        <v>75</v>
      </c>
      <c r="O465" s="16"/>
      <c r="P465" s="150">
        <f t="shared" si="183"/>
        <v>0</v>
      </c>
      <c r="Q465" s="150">
        <v>0</v>
      </c>
      <c r="R465" s="150">
        <f t="shared" si="184"/>
        <v>0</v>
      </c>
      <c r="S465" s="150">
        <v>0</v>
      </c>
      <c r="T465" s="151">
        <f t="shared" si="185"/>
        <v>0</v>
      </c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52" t="s">
        <v>559</v>
      </c>
      <c r="AS465" s="16"/>
      <c r="AT465" s="152" t="s">
        <v>175</v>
      </c>
      <c r="AU465" s="152" t="s">
        <v>10</v>
      </c>
      <c r="AV465" s="16"/>
      <c r="AW465" s="16"/>
      <c r="AX465" s="16"/>
      <c r="AY465" s="3" t="s">
        <v>172</v>
      </c>
      <c r="AZ465" s="16"/>
      <c r="BA465" s="16"/>
      <c r="BB465" s="16"/>
      <c r="BC465" s="16"/>
      <c r="BD465" s="16"/>
      <c r="BE465" s="81">
        <f t="shared" si="186"/>
        <v>0</v>
      </c>
      <c r="BF465" s="81">
        <f t="shared" si="187"/>
        <v>0</v>
      </c>
      <c r="BG465" s="81">
        <f t="shared" si="188"/>
        <v>0</v>
      </c>
      <c r="BH465" s="81">
        <f t="shared" si="189"/>
        <v>0</v>
      </c>
      <c r="BI465" s="81">
        <f t="shared" si="190"/>
        <v>0</v>
      </c>
      <c r="BJ465" s="3" t="s">
        <v>10</v>
      </c>
      <c r="BK465" s="81">
        <f t="shared" si="191"/>
        <v>0</v>
      </c>
      <c r="BL465" s="3" t="s">
        <v>559</v>
      </c>
      <c r="BM465" s="152" t="s">
        <v>906</v>
      </c>
    </row>
    <row r="466" spans="1:65" ht="16.5" customHeight="1">
      <c r="A466" s="16"/>
      <c r="B466" s="17"/>
      <c r="C466" s="141" t="s">
        <v>907</v>
      </c>
      <c r="D466" s="141" t="s">
        <v>175</v>
      </c>
      <c r="E466" s="142" t="s">
        <v>908</v>
      </c>
      <c r="F466" s="143" t="s">
        <v>909</v>
      </c>
      <c r="G466" s="144" t="s">
        <v>663</v>
      </c>
      <c r="H466" s="145">
        <v>1</v>
      </c>
      <c r="I466" s="146"/>
      <c r="J466" s="147">
        <f t="shared" si="182"/>
        <v>0</v>
      </c>
      <c r="K466" s="148"/>
      <c r="L466" s="17"/>
      <c r="M466" s="149" t="s">
        <v>1</v>
      </c>
      <c r="N466" s="75" t="s">
        <v>75</v>
      </c>
      <c r="O466" s="16"/>
      <c r="P466" s="150">
        <f t="shared" si="183"/>
        <v>0</v>
      </c>
      <c r="Q466" s="150">
        <v>0</v>
      </c>
      <c r="R466" s="150">
        <f t="shared" si="184"/>
        <v>0</v>
      </c>
      <c r="S466" s="150">
        <v>0</v>
      </c>
      <c r="T466" s="151">
        <f t="shared" si="185"/>
        <v>0</v>
      </c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52" t="s">
        <v>559</v>
      </c>
      <c r="AS466" s="16"/>
      <c r="AT466" s="152" t="s">
        <v>175</v>
      </c>
      <c r="AU466" s="152" t="s">
        <v>10</v>
      </c>
      <c r="AV466" s="16"/>
      <c r="AW466" s="16"/>
      <c r="AX466" s="16"/>
      <c r="AY466" s="3" t="s">
        <v>172</v>
      </c>
      <c r="AZ466" s="16"/>
      <c r="BA466" s="16"/>
      <c r="BB466" s="16"/>
      <c r="BC466" s="16"/>
      <c r="BD466" s="16"/>
      <c r="BE466" s="81">
        <f t="shared" si="186"/>
        <v>0</v>
      </c>
      <c r="BF466" s="81">
        <f t="shared" si="187"/>
        <v>0</v>
      </c>
      <c r="BG466" s="81">
        <f t="shared" si="188"/>
        <v>0</v>
      </c>
      <c r="BH466" s="81">
        <f t="shared" si="189"/>
        <v>0</v>
      </c>
      <c r="BI466" s="81">
        <f t="shared" si="190"/>
        <v>0</v>
      </c>
      <c r="BJ466" s="3" t="s">
        <v>10</v>
      </c>
      <c r="BK466" s="81">
        <f t="shared" si="191"/>
        <v>0</v>
      </c>
      <c r="BL466" s="3" t="s">
        <v>559</v>
      </c>
      <c r="BM466" s="152" t="s">
        <v>910</v>
      </c>
    </row>
    <row r="467" spans="1:65" ht="16.5" customHeight="1">
      <c r="A467" s="16"/>
      <c r="B467" s="17"/>
      <c r="C467" s="141" t="s">
        <v>911</v>
      </c>
      <c r="D467" s="141" t="s">
        <v>175</v>
      </c>
      <c r="E467" s="142" t="s">
        <v>912</v>
      </c>
      <c r="F467" s="143" t="s">
        <v>913</v>
      </c>
      <c r="G467" s="144" t="s">
        <v>860</v>
      </c>
      <c r="H467" s="145">
        <v>1</v>
      </c>
      <c r="I467" s="146"/>
      <c r="J467" s="147">
        <f t="shared" si="182"/>
        <v>0</v>
      </c>
      <c r="K467" s="148"/>
      <c r="L467" s="17"/>
      <c r="M467" s="180" t="s">
        <v>1</v>
      </c>
      <c r="N467" s="181" t="s">
        <v>75</v>
      </c>
      <c r="O467" s="182"/>
      <c r="P467" s="183">
        <f t="shared" si="183"/>
        <v>0</v>
      </c>
      <c r="Q467" s="183">
        <v>0</v>
      </c>
      <c r="R467" s="183">
        <f t="shared" si="184"/>
        <v>0</v>
      </c>
      <c r="S467" s="183">
        <v>0</v>
      </c>
      <c r="T467" s="184">
        <f t="shared" si="185"/>
        <v>0</v>
      </c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52" t="s">
        <v>559</v>
      </c>
      <c r="AS467" s="16"/>
      <c r="AT467" s="152" t="s">
        <v>175</v>
      </c>
      <c r="AU467" s="152" t="s">
        <v>10</v>
      </c>
      <c r="AV467" s="16"/>
      <c r="AW467" s="16"/>
      <c r="AX467" s="16"/>
      <c r="AY467" s="3" t="s">
        <v>172</v>
      </c>
      <c r="AZ467" s="16"/>
      <c r="BA467" s="16"/>
      <c r="BB467" s="16"/>
      <c r="BC467" s="16"/>
      <c r="BD467" s="16"/>
      <c r="BE467" s="81">
        <f t="shared" si="186"/>
        <v>0</v>
      </c>
      <c r="BF467" s="81">
        <f t="shared" si="187"/>
        <v>0</v>
      </c>
      <c r="BG467" s="81">
        <f t="shared" si="188"/>
        <v>0</v>
      </c>
      <c r="BH467" s="81">
        <f t="shared" si="189"/>
        <v>0</v>
      </c>
      <c r="BI467" s="81">
        <f t="shared" si="190"/>
        <v>0</v>
      </c>
      <c r="BJ467" s="3" t="s">
        <v>10</v>
      </c>
      <c r="BK467" s="81">
        <f t="shared" si="191"/>
        <v>0</v>
      </c>
      <c r="BL467" s="3" t="s">
        <v>559</v>
      </c>
      <c r="BM467" s="152" t="s">
        <v>914</v>
      </c>
    </row>
    <row r="468" spans="1:65" ht="6.75" customHeight="1">
      <c r="A468" s="16"/>
      <c r="B468" s="54"/>
      <c r="C468" s="55"/>
      <c r="D468" s="55"/>
      <c r="E468" s="55"/>
      <c r="F468" s="55"/>
      <c r="G468" s="55"/>
      <c r="H468" s="55"/>
      <c r="I468" s="55"/>
      <c r="J468" s="55"/>
      <c r="K468" s="55"/>
      <c r="L468" s="17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</row>
  </sheetData>
  <autoFilter ref="C145:K467" xr:uid="{00000000-0009-0000-0000-000002000000}"/>
  <mergeCells count="14">
    <mergeCell ref="L2:V2"/>
    <mergeCell ref="E85:H85"/>
    <mergeCell ref="E7:H7"/>
    <mergeCell ref="E9:H9"/>
    <mergeCell ref="E18:H18"/>
    <mergeCell ref="E27:H27"/>
    <mergeCell ref="D124:F124"/>
    <mergeCell ref="E136:H136"/>
    <mergeCell ref="E138:H138"/>
    <mergeCell ref="D122:F122"/>
    <mergeCell ref="E87:H87"/>
    <mergeCell ref="D120:F120"/>
    <mergeCell ref="D121:F121"/>
    <mergeCell ref="D123:F123"/>
  </mergeCells>
  <pageMargins left="0.39374999999999999" right="0.39374999999999999" top="0.39374999999999999" bottom="0.39374999999999999" header="0" footer="0"/>
  <pageSetup paperSize="9" orientation="portrait"/>
  <headerFooter>
    <oddFooter>&amp;CStrana &amp;P 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1000"/>
  <sheetViews>
    <sheetView showGridLines="0" topLeftCell="A79" workbookViewId="0">
      <selection activeCell="L2" sqref="L2:V2"/>
    </sheetView>
  </sheetViews>
  <sheetFormatPr defaultColWidth="16.83203125" defaultRowHeight="15" customHeight="1"/>
  <cols>
    <col min="1" max="1" width="9.6640625" customWidth="1"/>
    <col min="2" max="2" width="2" customWidth="1"/>
    <col min="3" max="3" width="4.83203125" customWidth="1"/>
    <col min="4" max="4" width="5" customWidth="1"/>
    <col min="5" max="5" width="20" customWidth="1"/>
    <col min="6" max="6" width="59.33203125" customWidth="1"/>
    <col min="7" max="7" width="8.1640625" customWidth="1"/>
    <col min="8" max="8" width="13.33203125" customWidth="1"/>
    <col min="9" max="10" width="23.5" customWidth="1"/>
    <col min="11" max="11" width="23.5" hidden="1" customWidth="1"/>
    <col min="12" max="12" width="10.83203125" customWidth="1"/>
    <col min="13" max="13" width="12.6640625" hidden="1" customWidth="1"/>
    <col min="14" max="14" width="10.83203125" hidden="1" customWidth="1"/>
    <col min="15" max="20" width="16.5" hidden="1" customWidth="1"/>
    <col min="21" max="21" width="19" hidden="1" customWidth="1"/>
    <col min="22" max="22" width="14.33203125" customWidth="1"/>
    <col min="23" max="23" width="19" customWidth="1"/>
    <col min="24" max="24" width="14.33203125" customWidth="1"/>
    <col min="25" max="25" width="17.5" customWidth="1"/>
    <col min="26" max="26" width="12.83203125" customWidth="1"/>
    <col min="27" max="27" width="17.5" customWidth="1"/>
    <col min="28" max="28" width="19" customWidth="1"/>
    <col min="29" max="29" width="12.83203125" customWidth="1"/>
    <col min="30" max="30" width="17.5" customWidth="1"/>
    <col min="31" max="31" width="19" customWidth="1"/>
    <col min="32" max="43" width="10.1640625" customWidth="1"/>
    <col min="44" max="65" width="10.83203125" hidden="1" customWidth="1"/>
  </cols>
  <sheetData>
    <row r="1" spans="1:65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3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2" t="s">
        <v>3</v>
      </c>
      <c r="M2" s="193"/>
      <c r="N2" s="193"/>
      <c r="O2" s="193"/>
      <c r="P2" s="193"/>
      <c r="Q2" s="193"/>
      <c r="R2" s="193"/>
      <c r="S2" s="193"/>
      <c r="T2" s="193"/>
      <c r="U2" s="193"/>
      <c r="V2" s="19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 t="s">
        <v>171</v>
      </c>
      <c r="AU2" s="1"/>
      <c r="AV2" s="1"/>
      <c r="AW2" s="1"/>
      <c r="AX2" s="1"/>
      <c r="AY2" s="1"/>
      <c r="AZ2" s="4" t="s">
        <v>18</v>
      </c>
      <c r="BA2" s="4" t="s">
        <v>1</v>
      </c>
      <c r="BB2" s="4" t="s">
        <v>1</v>
      </c>
      <c r="BC2" s="4" t="s">
        <v>915</v>
      </c>
      <c r="BD2" s="4" t="s">
        <v>10</v>
      </c>
      <c r="BE2" s="1"/>
      <c r="BF2" s="1"/>
      <c r="BG2" s="1"/>
      <c r="BH2" s="1"/>
      <c r="BI2" s="1"/>
      <c r="BJ2" s="1"/>
      <c r="BK2" s="1"/>
      <c r="BL2" s="1"/>
      <c r="BM2" s="1"/>
    </row>
    <row r="3" spans="1:65" ht="6.75" customHeight="1">
      <c r="A3" s="1"/>
      <c r="B3" s="5"/>
      <c r="C3" s="6"/>
      <c r="D3" s="6"/>
      <c r="E3" s="6"/>
      <c r="F3" s="6"/>
      <c r="G3" s="6"/>
      <c r="H3" s="6"/>
      <c r="I3" s="6"/>
      <c r="J3" s="6"/>
      <c r="K3" s="6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3" t="s">
        <v>15</v>
      </c>
      <c r="AU3" s="1"/>
      <c r="AV3" s="1"/>
      <c r="AW3" s="1"/>
      <c r="AX3" s="1"/>
      <c r="AY3" s="1"/>
      <c r="AZ3" s="4" t="s">
        <v>25</v>
      </c>
      <c r="BA3" s="4" t="s">
        <v>1</v>
      </c>
      <c r="BB3" s="4" t="s">
        <v>1</v>
      </c>
      <c r="BC3" s="4" t="s">
        <v>916</v>
      </c>
      <c r="BD3" s="4" t="s">
        <v>10</v>
      </c>
      <c r="BE3" s="1"/>
      <c r="BF3" s="1"/>
      <c r="BG3" s="1"/>
      <c r="BH3" s="1"/>
      <c r="BI3" s="1"/>
      <c r="BJ3" s="1"/>
      <c r="BK3" s="1"/>
      <c r="BL3" s="1"/>
      <c r="BM3" s="1"/>
    </row>
    <row r="4" spans="1:65" ht="24.75" customHeight="1">
      <c r="A4" s="1"/>
      <c r="B4" s="7"/>
      <c r="C4" s="1"/>
      <c r="D4" s="8" t="s">
        <v>19</v>
      </c>
      <c r="E4" s="1"/>
      <c r="F4" s="1"/>
      <c r="G4" s="1"/>
      <c r="H4" s="1"/>
      <c r="I4" s="1"/>
      <c r="J4" s="1"/>
      <c r="K4" s="1"/>
      <c r="L4" s="7"/>
      <c r="M4" s="9" t="s">
        <v>21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3" t="s">
        <v>4</v>
      </c>
      <c r="AU4" s="1"/>
      <c r="AV4" s="1"/>
      <c r="AW4" s="1"/>
      <c r="AX4" s="1"/>
      <c r="AY4" s="1"/>
      <c r="AZ4" s="4" t="s">
        <v>28</v>
      </c>
      <c r="BA4" s="4" t="s">
        <v>1</v>
      </c>
      <c r="BB4" s="4" t="s">
        <v>1</v>
      </c>
      <c r="BC4" s="4" t="s">
        <v>917</v>
      </c>
      <c r="BD4" s="4" t="s">
        <v>10</v>
      </c>
      <c r="BE4" s="1"/>
      <c r="BF4" s="1"/>
      <c r="BG4" s="1"/>
      <c r="BH4" s="1"/>
      <c r="BI4" s="1"/>
      <c r="BJ4" s="1"/>
      <c r="BK4" s="1"/>
      <c r="BL4" s="1"/>
      <c r="BM4" s="1"/>
    </row>
    <row r="5" spans="1:65" ht="6.75" customHeight="1">
      <c r="A5" s="1"/>
      <c r="B5" s="7"/>
      <c r="C5" s="1"/>
      <c r="D5" s="1"/>
      <c r="E5" s="1"/>
      <c r="F5" s="1"/>
      <c r="G5" s="1"/>
      <c r="H5" s="1"/>
      <c r="I5" s="1"/>
      <c r="J5" s="1"/>
      <c r="K5" s="1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4" t="s">
        <v>39</v>
      </c>
      <c r="BA5" s="4" t="s">
        <v>1</v>
      </c>
      <c r="BB5" s="4" t="s">
        <v>1</v>
      </c>
      <c r="BC5" s="4" t="s">
        <v>918</v>
      </c>
      <c r="BD5" s="4" t="s">
        <v>10</v>
      </c>
      <c r="BE5" s="1"/>
      <c r="BF5" s="1"/>
      <c r="BG5" s="1"/>
      <c r="BH5" s="1"/>
      <c r="BI5" s="1"/>
      <c r="BJ5" s="1"/>
      <c r="BK5" s="1"/>
      <c r="BL5" s="1"/>
      <c r="BM5" s="1"/>
    </row>
    <row r="6" spans="1:65" ht="12" customHeight="1">
      <c r="A6" s="1"/>
      <c r="B6" s="7"/>
      <c r="C6" s="1"/>
      <c r="D6" s="12" t="s">
        <v>29</v>
      </c>
      <c r="E6" s="1"/>
      <c r="F6" s="1"/>
      <c r="G6" s="1"/>
      <c r="H6" s="1"/>
      <c r="I6" s="1"/>
      <c r="J6" s="1"/>
      <c r="K6" s="1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4" t="s">
        <v>44</v>
      </c>
      <c r="BA6" s="4" t="s">
        <v>1</v>
      </c>
      <c r="BB6" s="4" t="s">
        <v>1</v>
      </c>
      <c r="BC6" s="4" t="s">
        <v>916</v>
      </c>
      <c r="BD6" s="4" t="s">
        <v>10</v>
      </c>
      <c r="BE6" s="1"/>
      <c r="BF6" s="1"/>
      <c r="BG6" s="1"/>
      <c r="BH6" s="1"/>
      <c r="BI6" s="1"/>
      <c r="BJ6" s="1"/>
      <c r="BK6" s="1"/>
      <c r="BL6" s="1"/>
      <c r="BM6" s="1"/>
    </row>
    <row r="7" spans="1:65" ht="16.5" customHeight="1">
      <c r="A7" s="1"/>
      <c r="B7" s="7"/>
      <c r="C7" s="1"/>
      <c r="D7" s="1"/>
      <c r="E7" s="225" t="str">
        <f>'Rekapitulácia stavby'!K6</f>
        <v>SPŠ elektrotechnická Hálová, Petržalka</v>
      </c>
      <c r="F7" s="196"/>
      <c r="G7" s="196"/>
      <c r="H7" s="196"/>
      <c r="I7" s="1"/>
      <c r="J7" s="1"/>
      <c r="K7" s="1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4" t="s">
        <v>52</v>
      </c>
      <c r="BA7" s="4" t="s">
        <v>1</v>
      </c>
      <c r="BB7" s="4" t="s">
        <v>1</v>
      </c>
      <c r="BC7" s="4" t="s">
        <v>919</v>
      </c>
      <c r="BD7" s="4" t="s">
        <v>10</v>
      </c>
      <c r="BE7" s="1"/>
      <c r="BF7" s="1"/>
      <c r="BG7" s="1"/>
      <c r="BH7" s="1"/>
      <c r="BI7" s="1"/>
      <c r="BJ7" s="1"/>
      <c r="BK7" s="1"/>
      <c r="BL7" s="1"/>
      <c r="BM7" s="1"/>
    </row>
    <row r="8" spans="1:65" ht="12" customHeight="1">
      <c r="A8" s="16"/>
      <c r="B8" s="17"/>
      <c r="C8" s="16"/>
      <c r="D8" s="12" t="s">
        <v>38</v>
      </c>
      <c r="E8" s="16"/>
      <c r="F8" s="16"/>
      <c r="G8" s="16"/>
      <c r="H8" s="16"/>
      <c r="I8" s="16"/>
      <c r="J8" s="16"/>
      <c r="K8" s="16"/>
      <c r="L8" s="17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4" t="s">
        <v>56</v>
      </c>
      <c r="BA8" s="4" t="s">
        <v>1</v>
      </c>
      <c r="BB8" s="4" t="s">
        <v>1</v>
      </c>
      <c r="BC8" s="4" t="s">
        <v>57</v>
      </c>
      <c r="BD8" s="4" t="s">
        <v>10</v>
      </c>
      <c r="BE8" s="16"/>
      <c r="BF8" s="16"/>
      <c r="BG8" s="16"/>
      <c r="BH8" s="16"/>
      <c r="BI8" s="16"/>
      <c r="BJ8" s="16"/>
      <c r="BK8" s="16"/>
      <c r="BL8" s="16"/>
      <c r="BM8" s="16"/>
    </row>
    <row r="9" spans="1:65" ht="16.5" customHeight="1">
      <c r="A9" s="16"/>
      <c r="B9" s="17"/>
      <c r="C9" s="16"/>
      <c r="D9" s="16"/>
      <c r="E9" s="221" t="s">
        <v>920</v>
      </c>
      <c r="F9" s="196"/>
      <c r="G9" s="196"/>
      <c r="H9" s="196"/>
      <c r="I9" s="16"/>
      <c r="J9" s="16"/>
      <c r="K9" s="16"/>
      <c r="L9" s="1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4" t="s">
        <v>59</v>
      </c>
      <c r="BA9" s="4" t="s">
        <v>1</v>
      </c>
      <c r="BB9" s="4" t="s">
        <v>1</v>
      </c>
      <c r="BC9" s="4" t="s">
        <v>10</v>
      </c>
      <c r="BD9" s="4" t="s">
        <v>10</v>
      </c>
      <c r="BE9" s="16"/>
      <c r="BF9" s="16"/>
      <c r="BG9" s="16"/>
      <c r="BH9" s="16"/>
      <c r="BI9" s="16"/>
      <c r="BJ9" s="16"/>
      <c r="BK9" s="16"/>
      <c r="BL9" s="16"/>
      <c r="BM9" s="16"/>
    </row>
    <row r="10" spans="1:65" ht="14.25" customHeight="1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4" t="s">
        <v>921</v>
      </c>
      <c r="BA10" s="4" t="s">
        <v>1</v>
      </c>
      <c r="BB10" s="4" t="s">
        <v>1</v>
      </c>
      <c r="BC10" s="4" t="s">
        <v>922</v>
      </c>
      <c r="BD10" s="4" t="s">
        <v>10</v>
      </c>
      <c r="BE10" s="16"/>
      <c r="BF10" s="16"/>
      <c r="BG10" s="16"/>
      <c r="BH10" s="16"/>
      <c r="BI10" s="16"/>
      <c r="BJ10" s="16"/>
      <c r="BK10" s="16"/>
      <c r="BL10" s="16"/>
      <c r="BM10" s="16"/>
    </row>
    <row r="11" spans="1:65" ht="12" customHeight="1">
      <c r="A11" s="16"/>
      <c r="B11" s="17"/>
      <c r="C11" s="16"/>
      <c r="D11" s="12" t="s">
        <v>41</v>
      </c>
      <c r="E11" s="16"/>
      <c r="F11" s="14" t="s">
        <v>1</v>
      </c>
      <c r="G11" s="16"/>
      <c r="H11" s="16"/>
      <c r="I11" s="12" t="s">
        <v>43</v>
      </c>
      <c r="J11" s="14" t="s">
        <v>1</v>
      </c>
      <c r="K11" s="16"/>
      <c r="L11" s="17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</row>
    <row r="12" spans="1:65" ht="12" customHeight="1">
      <c r="A12" s="16"/>
      <c r="B12" s="17"/>
      <c r="C12" s="16"/>
      <c r="D12" s="12" t="s">
        <v>47</v>
      </c>
      <c r="E12" s="16"/>
      <c r="F12" s="14" t="s">
        <v>48</v>
      </c>
      <c r="G12" s="16"/>
      <c r="H12" s="16"/>
      <c r="I12" s="12" t="s">
        <v>49</v>
      </c>
      <c r="J12" s="19"/>
      <c r="K12" s="16"/>
      <c r="L12" s="17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</row>
    <row r="13" spans="1:65" ht="10.5" customHeight="1">
      <c r="A13" s="16"/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ht="12" customHeight="1">
      <c r="A14" s="16"/>
      <c r="B14" s="17"/>
      <c r="C14" s="16"/>
      <c r="D14" s="12" t="s">
        <v>54</v>
      </c>
      <c r="E14" s="16"/>
      <c r="F14" s="16"/>
      <c r="G14" s="16"/>
      <c r="H14" s="16"/>
      <c r="I14" s="12" t="s">
        <v>55</v>
      </c>
      <c r="J14" s="14" t="str">
        <f>IF('Rekapitulácia stavby'!AN10="","",'Rekapitulácia stavby'!AN10)</f>
        <v/>
      </c>
      <c r="K14" s="16"/>
      <c r="L14" s="1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</row>
    <row r="15" spans="1:65" ht="18" customHeight="1">
      <c r="A15" s="16"/>
      <c r="B15" s="17"/>
      <c r="C15" s="16"/>
      <c r="D15" s="16"/>
      <c r="E15" s="14" t="str">
        <f>IF('Rekapitulácia stavby'!E11="","",'Rekapitulácia stavby'!E11)</f>
        <v xml:space="preserve"> </v>
      </c>
      <c r="F15" s="16"/>
      <c r="G15" s="16"/>
      <c r="H15" s="16"/>
      <c r="I15" s="12" t="s">
        <v>58</v>
      </c>
      <c r="J15" s="14" t="str">
        <f>IF('Rekapitulácia stavby'!AN11="","",'Rekapitulácia stavby'!AN11)</f>
        <v/>
      </c>
      <c r="K15" s="16"/>
      <c r="L15" s="1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</row>
    <row r="16" spans="1:65" ht="6.75" customHeight="1">
      <c r="A16" s="16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</row>
    <row r="17" spans="1:65" ht="12" customHeight="1">
      <c r="A17" s="16"/>
      <c r="B17" s="17"/>
      <c r="C17" s="16"/>
      <c r="D17" s="12" t="s">
        <v>61</v>
      </c>
      <c r="E17" s="16"/>
      <c r="F17" s="16"/>
      <c r="G17" s="16"/>
      <c r="H17" s="16"/>
      <c r="I17" s="12" t="s">
        <v>55</v>
      </c>
      <c r="J17" s="20" t="str">
        <f>'Rekapitulácia stavby'!AN13</f>
        <v>Vyplň údaj</v>
      </c>
      <c r="K17" s="16"/>
      <c r="L17" s="1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</row>
    <row r="18" spans="1:65" ht="18" customHeight="1">
      <c r="A18" s="16"/>
      <c r="B18" s="17"/>
      <c r="C18" s="16"/>
      <c r="D18" s="16"/>
      <c r="E18" s="205" t="str">
        <f>'Rekapitulácia stavby'!E14</f>
        <v>Vyplň údaj</v>
      </c>
      <c r="F18" s="193"/>
      <c r="G18" s="193"/>
      <c r="H18" s="194"/>
      <c r="I18" s="12" t="s">
        <v>58</v>
      </c>
      <c r="J18" s="20" t="str">
        <f>'Rekapitulácia stavby'!AN14</f>
        <v>Vyplň údaj</v>
      </c>
      <c r="K18" s="16"/>
      <c r="L18" s="17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</row>
    <row r="19" spans="1:65" ht="6.75" customHeight="1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</row>
    <row r="20" spans="1:65" ht="12" customHeight="1">
      <c r="A20" s="16"/>
      <c r="B20" s="17"/>
      <c r="C20" s="16"/>
      <c r="D20" s="12" t="s">
        <v>63</v>
      </c>
      <c r="E20" s="16"/>
      <c r="F20" s="16"/>
      <c r="G20" s="16"/>
      <c r="H20" s="16"/>
      <c r="I20" s="12" t="s">
        <v>55</v>
      </c>
      <c r="J20" s="14" t="str">
        <f>IF('Rekapitulácia stavby'!AN16="","",'Rekapitulácia stavby'!AN16)</f>
        <v/>
      </c>
      <c r="K20" s="16"/>
      <c r="L20" s="17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</row>
    <row r="21" spans="1:65" ht="18" customHeight="1">
      <c r="A21" s="16"/>
      <c r="B21" s="17"/>
      <c r="C21" s="16"/>
      <c r="D21" s="16"/>
      <c r="E21" s="14" t="str">
        <f>IF('Rekapitulácia stavby'!E17="","",'Rekapitulácia stavby'!E17)</f>
        <v xml:space="preserve"> </v>
      </c>
      <c r="F21" s="16"/>
      <c r="G21" s="16"/>
      <c r="H21" s="16"/>
      <c r="I21" s="12" t="s">
        <v>58</v>
      </c>
      <c r="J21" s="14" t="str">
        <f>IF('Rekapitulácia stavby'!AN17="","",'Rekapitulácia stavby'!AN17)</f>
        <v/>
      </c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</row>
    <row r="22" spans="1:65" ht="6.75" customHeight="1">
      <c r="A22" s="16"/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</row>
    <row r="23" spans="1:65" ht="12" customHeight="1">
      <c r="A23" s="16"/>
      <c r="B23" s="17"/>
      <c r="C23" s="16"/>
      <c r="D23" s="12" t="s">
        <v>65</v>
      </c>
      <c r="E23" s="16"/>
      <c r="F23" s="16"/>
      <c r="G23" s="16"/>
      <c r="H23" s="16"/>
      <c r="I23" s="12" t="s">
        <v>55</v>
      </c>
      <c r="J23" s="14" t="s">
        <v>1</v>
      </c>
      <c r="K23" s="16"/>
      <c r="L23" s="17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</row>
    <row r="24" spans="1:65" ht="18" customHeight="1">
      <c r="A24" s="16"/>
      <c r="B24" s="17"/>
      <c r="C24" s="16"/>
      <c r="D24" s="16"/>
      <c r="E24" s="14"/>
      <c r="F24" s="16"/>
      <c r="G24" s="16"/>
      <c r="H24" s="16"/>
      <c r="I24" s="12" t="s">
        <v>58</v>
      </c>
      <c r="J24" s="14" t="s">
        <v>1</v>
      </c>
      <c r="K24" s="16"/>
      <c r="L24" s="17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</row>
    <row r="25" spans="1:65" ht="6.75" customHeight="1">
      <c r="A25" s="1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</row>
    <row r="26" spans="1:65" ht="12" customHeight="1">
      <c r="A26" s="16"/>
      <c r="B26" s="17"/>
      <c r="C26" s="16"/>
      <c r="D26" s="12" t="s">
        <v>66</v>
      </c>
      <c r="E26" s="16"/>
      <c r="F26" s="16"/>
      <c r="G26" s="16"/>
      <c r="H26" s="16"/>
      <c r="I26" s="16"/>
      <c r="J26" s="16"/>
      <c r="K26" s="16"/>
      <c r="L26" s="17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16.5" customHeight="1">
      <c r="A27" s="21"/>
      <c r="B27" s="22"/>
      <c r="C27" s="21"/>
      <c r="D27" s="21"/>
      <c r="E27" s="206" t="s">
        <v>1</v>
      </c>
      <c r="F27" s="196"/>
      <c r="G27" s="196"/>
      <c r="H27" s="196"/>
      <c r="I27" s="21"/>
      <c r="J27" s="21"/>
      <c r="K27" s="21"/>
      <c r="L27" s="22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</row>
    <row r="28" spans="1:65" ht="6.75" customHeight="1">
      <c r="A28" s="16"/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</row>
    <row r="29" spans="1:65" ht="6.75" customHeight="1">
      <c r="A29" s="16"/>
      <c r="B29" s="17"/>
      <c r="C29" s="16"/>
      <c r="D29" s="24"/>
      <c r="E29" s="24"/>
      <c r="F29" s="24"/>
      <c r="G29" s="24"/>
      <c r="H29" s="24"/>
      <c r="I29" s="24"/>
      <c r="J29" s="24"/>
      <c r="K29" s="24"/>
      <c r="L29" s="17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4.25" customHeight="1">
      <c r="A30" s="16"/>
      <c r="B30" s="17"/>
      <c r="C30" s="16"/>
      <c r="D30" s="14" t="s">
        <v>67</v>
      </c>
      <c r="E30" s="16"/>
      <c r="F30" s="16"/>
      <c r="G30" s="16"/>
      <c r="H30" s="16"/>
      <c r="I30" s="16"/>
      <c r="J30" s="25">
        <f>J96</f>
        <v>0</v>
      </c>
      <c r="K30" s="16"/>
      <c r="L30" s="17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14.25" customHeight="1">
      <c r="A31" s="16"/>
      <c r="B31" s="17"/>
      <c r="C31" s="16"/>
      <c r="D31" s="27" t="s">
        <v>68</v>
      </c>
      <c r="E31" s="16"/>
      <c r="F31" s="16"/>
      <c r="G31" s="16"/>
      <c r="H31" s="16"/>
      <c r="I31" s="16"/>
      <c r="J31" s="25">
        <f>J116</f>
        <v>0</v>
      </c>
      <c r="K31" s="16"/>
      <c r="L31" s="17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24.75" customHeight="1">
      <c r="A32" s="16"/>
      <c r="B32" s="17"/>
      <c r="C32" s="16"/>
      <c r="D32" s="30" t="s">
        <v>69</v>
      </c>
      <c r="E32" s="16"/>
      <c r="F32" s="16"/>
      <c r="G32" s="16"/>
      <c r="H32" s="16"/>
      <c r="I32" s="16"/>
      <c r="J32" s="31">
        <f>ROUND(J30 + J31, 2)</f>
        <v>0</v>
      </c>
      <c r="K32" s="16"/>
      <c r="L32" s="17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65" ht="6.75" customHeight="1">
      <c r="A33" s="16"/>
      <c r="B33" s="17"/>
      <c r="C33" s="16"/>
      <c r="D33" s="24"/>
      <c r="E33" s="24"/>
      <c r="F33" s="24"/>
      <c r="G33" s="24"/>
      <c r="H33" s="24"/>
      <c r="I33" s="24"/>
      <c r="J33" s="24"/>
      <c r="K33" s="24"/>
      <c r="L33" s="17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1:65" ht="14.25" customHeight="1">
      <c r="A34" s="16"/>
      <c r="B34" s="17"/>
      <c r="C34" s="16"/>
      <c r="D34" s="16"/>
      <c r="E34" s="16"/>
      <c r="F34" s="32" t="s">
        <v>70</v>
      </c>
      <c r="G34" s="16"/>
      <c r="H34" s="16"/>
      <c r="I34" s="32" t="s">
        <v>71</v>
      </c>
      <c r="J34" s="32" t="s">
        <v>72</v>
      </c>
      <c r="K34" s="16"/>
      <c r="L34" s="17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</row>
    <row r="35" spans="1:65" ht="14.25" customHeight="1">
      <c r="A35" s="16"/>
      <c r="B35" s="17"/>
      <c r="C35" s="16"/>
      <c r="D35" s="33" t="s">
        <v>73</v>
      </c>
      <c r="E35" s="12" t="s">
        <v>74</v>
      </c>
      <c r="F35" s="34">
        <f>ROUND((SUM(BE116:BE123) + SUM(BE143:BE353)),  2)</f>
        <v>0</v>
      </c>
      <c r="G35" s="16"/>
      <c r="H35" s="16"/>
      <c r="I35" s="36">
        <v>0.2</v>
      </c>
      <c r="J35" s="34">
        <f>ROUND(((SUM(BE116:BE123) + SUM(BE143:BE353))*I35),  2)</f>
        <v>0</v>
      </c>
      <c r="K35" s="16"/>
      <c r="L35" s="17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</row>
    <row r="36" spans="1:65" ht="14.25" customHeight="1">
      <c r="A36" s="16"/>
      <c r="B36" s="17"/>
      <c r="C36" s="16"/>
      <c r="D36" s="16"/>
      <c r="E36" s="12" t="s">
        <v>75</v>
      </c>
      <c r="F36" s="34">
        <f>ROUND((SUM(BF116:BF123) + SUM(BF143:BF353)),  2)</f>
        <v>0</v>
      </c>
      <c r="G36" s="16"/>
      <c r="H36" s="16"/>
      <c r="I36" s="36">
        <v>0.2</v>
      </c>
      <c r="J36" s="34">
        <f>ROUND(((SUM(BF116:BF123) + SUM(BF143:BF353))*I36),  2)</f>
        <v>0</v>
      </c>
      <c r="K36" s="16"/>
      <c r="L36" s="17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</row>
    <row r="37" spans="1:65" ht="14.25" hidden="1" customHeight="1">
      <c r="A37" s="16"/>
      <c r="B37" s="17"/>
      <c r="C37" s="16"/>
      <c r="D37" s="16"/>
      <c r="E37" s="12" t="s">
        <v>76</v>
      </c>
      <c r="F37" s="34">
        <f>ROUND((SUM(BG116:BG123) + SUM(BG143:BG353)),  2)</f>
        <v>0</v>
      </c>
      <c r="G37" s="16"/>
      <c r="H37" s="16"/>
      <c r="I37" s="36">
        <v>0.2</v>
      </c>
      <c r="J37" s="34">
        <f t="shared" ref="J37:J39" si="0">0</f>
        <v>0</v>
      </c>
      <c r="K37" s="16"/>
      <c r="L37" s="17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</row>
    <row r="38" spans="1:65" ht="14.25" hidden="1" customHeight="1">
      <c r="A38" s="16"/>
      <c r="B38" s="17"/>
      <c r="C38" s="16"/>
      <c r="D38" s="16"/>
      <c r="E38" s="12" t="s">
        <v>77</v>
      </c>
      <c r="F38" s="34">
        <f>ROUND((SUM(BH116:BH123) + SUM(BH143:BH353)),  2)</f>
        <v>0</v>
      </c>
      <c r="G38" s="16"/>
      <c r="H38" s="16"/>
      <c r="I38" s="36">
        <v>0.2</v>
      </c>
      <c r="J38" s="34">
        <f t="shared" si="0"/>
        <v>0</v>
      </c>
      <c r="K38" s="16"/>
      <c r="L38" s="17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</row>
    <row r="39" spans="1:65" ht="14.25" hidden="1" customHeight="1">
      <c r="A39" s="16"/>
      <c r="B39" s="17"/>
      <c r="C39" s="16"/>
      <c r="D39" s="16"/>
      <c r="E39" s="12" t="s">
        <v>78</v>
      </c>
      <c r="F39" s="34">
        <f>ROUND((SUM(BI116:BI123) + SUM(BI143:BI353)),  2)</f>
        <v>0</v>
      </c>
      <c r="G39" s="16"/>
      <c r="H39" s="16"/>
      <c r="I39" s="36">
        <v>0</v>
      </c>
      <c r="J39" s="34">
        <f t="shared" si="0"/>
        <v>0</v>
      </c>
      <c r="K39" s="16"/>
      <c r="L39" s="17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</row>
    <row r="40" spans="1:65" ht="6.75" customHeight="1">
      <c r="A40" s="16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</row>
    <row r="41" spans="1:65" ht="24.75" customHeight="1">
      <c r="A41" s="16"/>
      <c r="B41" s="17"/>
      <c r="C41" s="38"/>
      <c r="D41" s="39" t="s">
        <v>79</v>
      </c>
      <c r="E41" s="40"/>
      <c r="F41" s="40"/>
      <c r="G41" s="42" t="s">
        <v>80</v>
      </c>
      <c r="H41" s="44" t="s">
        <v>81</v>
      </c>
      <c r="I41" s="40"/>
      <c r="J41" s="46">
        <f>SUM(J32:J39)</f>
        <v>0</v>
      </c>
      <c r="K41" s="47"/>
      <c r="L41" s="17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</row>
    <row r="42" spans="1:65" ht="14.25" customHeight="1">
      <c r="A42" s="16"/>
      <c r="B42" s="17"/>
      <c r="C42" s="16"/>
      <c r="D42" s="16"/>
      <c r="E42" s="16"/>
      <c r="F42" s="16"/>
      <c r="G42" s="16"/>
      <c r="H42" s="16"/>
      <c r="I42" s="16"/>
      <c r="J42" s="16"/>
      <c r="K42" s="16"/>
      <c r="L42" s="17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</row>
    <row r="43" spans="1:65" ht="14.25" customHeight="1">
      <c r="A43" s="1"/>
      <c r="B43" s="7"/>
      <c r="C43" s="1"/>
      <c r="D43" s="1"/>
      <c r="E43" s="1"/>
      <c r="F43" s="1"/>
      <c r="G43" s="1"/>
      <c r="H43" s="1"/>
      <c r="I43" s="1"/>
      <c r="J43" s="1"/>
      <c r="K43" s="1"/>
      <c r="L43" s="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ht="14.25" customHeight="1">
      <c r="A44" s="1"/>
      <c r="B44" s="7"/>
      <c r="C44" s="1"/>
      <c r="D44" s="1"/>
      <c r="E44" s="1"/>
      <c r="F44" s="1"/>
      <c r="G44" s="1"/>
      <c r="H44" s="1"/>
      <c r="I44" s="1"/>
      <c r="J44" s="1"/>
      <c r="K44" s="1"/>
      <c r="L44" s="7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ht="14.25" customHeight="1">
      <c r="A45" s="1"/>
      <c r="B45" s="7"/>
      <c r="C45" s="1"/>
      <c r="D45" s="1"/>
      <c r="E45" s="1"/>
      <c r="F45" s="1"/>
      <c r="G45" s="1"/>
      <c r="H45" s="1"/>
      <c r="I45" s="1"/>
      <c r="J45" s="1"/>
      <c r="K45" s="1"/>
      <c r="L45" s="7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14.25" customHeight="1">
      <c r="A46" s="1"/>
      <c r="B46" s="7"/>
      <c r="C46" s="1"/>
      <c r="D46" s="1"/>
      <c r="E46" s="1"/>
      <c r="F46" s="1"/>
      <c r="G46" s="1"/>
      <c r="H46" s="1"/>
      <c r="I46" s="1"/>
      <c r="J46" s="1"/>
      <c r="K46" s="1"/>
      <c r="L46" s="7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14.25" customHeight="1">
      <c r="A47" s="1"/>
      <c r="B47" s="7"/>
      <c r="C47" s="1"/>
      <c r="D47" s="1"/>
      <c r="E47" s="1"/>
      <c r="F47" s="1"/>
      <c r="G47" s="1"/>
      <c r="H47" s="1"/>
      <c r="I47" s="1"/>
      <c r="J47" s="1"/>
      <c r="K47" s="1"/>
      <c r="L47" s="7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ht="14.25" customHeight="1">
      <c r="A48" s="1"/>
      <c r="B48" s="7"/>
      <c r="C48" s="1"/>
      <c r="D48" s="1"/>
      <c r="E48" s="1"/>
      <c r="F48" s="1"/>
      <c r="G48" s="1"/>
      <c r="H48" s="1"/>
      <c r="I48" s="1"/>
      <c r="J48" s="1"/>
      <c r="K48" s="1"/>
      <c r="L48" s="7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14.25" customHeight="1">
      <c r="A49" s="1"/>
      <c r="B49" s="7"/>
      <c r="C49" s="1"/>
      <c r="D49" s="1"/>
      <c r="E49" s="1"/>
      <c r="F49" s="1"/>
      <c r="G49" s="1"/>
      <c r="H49" s="1"/>
      <c r="I49" s="1"/>
      <c r="J49" s="1"/>
      <c r="K49" s="1"/>
      <c r="L49" s="7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14.25" customHeight="1">
      <c r="A50" s="16"/>
      <c r="B50" s="17"/>
      <c r="C50" s="16"/>
      <c r="D50" s="49" t="s">
        <v>82</v>
      </c>
      <c r="E50" s="50"/>
      <c r="F50" s="50"/>
      <c r="G50" s="49" t="s">
        <v>83</v>
      </c>
      <c r="H50" s="50"/>
      <c r="I50" s="50"/>
      <c r="J50" s="50"/>
      <c r="K50" s="50"/>
      <c r="L50" s="17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</row>
    <row r="51" spans="1:65" ht="14.25" customHeight="1">
      <c r="A51" s="1"/>
      <c r="B51" s="7"/>
      <c r="C51" s="1"/>
      <c r="D51" s="1"/>
      <c r="E51" s="1"/>
      <c r="F51" s="1"/>
      <c r="G51" s="1"/>
      <c r="H51" s="1"/>
      <c r="I51" s="1"/>
      <c r="J51" s="1"/>
      <c r="K51" s="1"/>
      <c r="L51" s="7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14.25" customHeight="1">
      <c r="A52" s="1"/>
      <c r="B52" s="7"/>
      <c r="C52" s="1"/>
      <c r="D52" s="1"/>
      <c r="E52" s="1"/>
      <c r="F52" s="1"/>
      <c r="G52" s="1"/>
      <c r="H52" s="1"/>
      <c r="I52" s="1"/>
      <c r="J52" s="1"/>
      <c r="K52" s="1"/>
      <c r="L52" s="7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14.25" customHeight="1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  <c r="L53" s="7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14.25" customHeight="1">
      <c r="A54" s="1"/>
      <c r="B54" s="7"/>
      <c r="C54" s="1"/>
      <c r="D54" s="1"/>
      <c r="E54" s="1"/>
      <c r="F54" s="1"/>
      <c r="G54" s="1"/>
      <c r="H54" s="1"/>
      <c r="I54" s="1"/>
      <c r="J54" s="1"/>
      <c r="K54" s="1"/>
      <c r="L54" s="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14.25" customHeight="1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  <c r="L55" s="7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14.25" customHeight="1">
      <c r="A56" s="1"/>
      <c r="B56" s="7"/>
      <c r="C56" s="1"/>
      <c r="D56" s="1"/>
      <c r="E56" s="1"/>
      <c r="F56" s="1"/>
      <c r="G56" s="1"/>
      <c r="H56" s="1"/>
      <c r="I56" s="1"/>
      <c r="J56" s="1"/>
      <c r="K56" s="1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14.25" customHeight="1">
      <c r="A57" s="1"/>
      <c r="B57" s="7"/>
      <c r="C57" s="1"/>
      <c r="D57" s="1"/>
      <c r="E57" s="1"/>
      <c r="F57" s="1"/>
      <c r="G57" s="1"/>
      <c r="H57" s="1"/>
      <c r="I57" s="1"/>
      <c r="J57" s="1"/>
      <c r="K57" s="1"/>
      <c r="L57" s="7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14.25" customHeight="1">
      <c r="A58" s="1"/>
      <c r="B58" s="7"/>
      <c r="C58" s="1"/>
      <c r="D58" s="1"/>
      <c r="E58" s="1"/>
      <c r="F58" s="1"/>
      <c r="G58" s="1"/>
      <c r="H58" s="1"/>
      <c r="I58" s="1"/>
      <c r="J58" s="1"/>
      <c r="K58" s="1"/>
      <c r="L58" s="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14.25" customHeight="1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7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14.25" customHeight="1">
      <c r="A60" s="1"/>
      <c r="B60" s="7"/>
      <c r="C60" s="1"/>
      <c r="D60" s="1"/>
      <c r="E60" s="1"/>
      <c r="F60" s="1"/>
      <c r="G60" s="1"/>
      <c r="H60" s="1"/>
      <c r="I60" s="1"/>
      <c r="J60" s="1"/>
      <c r="K60" s="1"/>
      <c r="L60" s="7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ht="14.25" customHeight="1">
      <c r="A61" s="16"/>
      <c r="B61" s="17"/>
      <c r="C61" s="16"/>
      <c r="D61" s="51" t="s">
        <v>84</v>
      </c>
      <c r="E61" s="29"/>
      <c r="F61" s="52" t="s">
        <v>85</v>
      </c>
      <c r="G61" s="51" t="s">
        <v>84</v>
      </c>
      <c r="H61" s="29"/>
      <c r="I61" s="29"/>
      <c r="J61" s="53" t="s">
        <v>85</v>
      </c>
      <c r="K61" s="29"/>
      <c r="L61" s="17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</row>
    <row r="62" spans="1:65" ht="14.25" customHeight="1">
      <c r="A62" s="1"/>
      <c r="B62" s="7"/>
      <c r="C62" s="1"/>
      <c r="D62" s="1"/>
      <c r="E62" s="1"/>
      <c r="F62" s="1"/>
      <c r="G62" s="1"/>
      <c r="H62" s="1"/>
      <c r="I62" s="1"/>
      <c r="J62" s="1"/>
      <c r="K62" s="1"/>
      <c r="L62" s="7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ht="14.25" customHeight="1">
      <c r="A63" s="1"/>
      <c r="B63" s="7"/>
      <c r="C63" s="1"/>
      <c r="D63" s="1"/>
      <c r="E63" s="1"/>
      <c r="F63" s="1"/>
      <c r="G63" s="1"/>
      <c r="H63" s="1"/>
      <c r="I63" s="1"/>
      <c r="J63" s="1"/>
      <c r="K63" s="1"/>
      <c r="L63" s="7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ht="14.25" customHeight="1">
      <c r="A64" s="1"/>
      <c r="B64" s="7"/>
      <c r="C64" s="1"/>
      <c r="D64" s="1"/>
      <c r="E64" s="1"/>
      <c r="F64" s="1"/>
      <c r="G64" s="1"/>
      <c r="H64" s="1"/>
      <c r="I64" s="1"/>
      <c r="J64" s="1"/>
      <c r="K64" s="1"/>
      <c r="L64" s="7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ht="14.25" customHeight="1">
      <c r="A65" s="16"/>
      <c r="B65" s="17"/>
      <c r="C65" s="16"/>
      <c r="D65" s="49" t="s">
        <v>86</v>
      </c>
      <c r="E65" s="50"/>
      <c r="F65" s="50"/>
      <c r="G65" s="49" t="s">
        <v>87</v>
      </c>
      <c r="H65" s="50"/>
      <c r="I65" s="50"/>
      <c r="J65" s="50"/>
      <c r="K65" s="50"/>
      <c r="L65" s="17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</row>
    <row r="66" spans="1:65" ht="14.25" customHeight="1">
      <c r="A66" s="1"/>
      <c r="B66" s="7"/>
      <c r="C66" s="1"/>
      <c r="D66" s="1"/>
      <c r="E66" s="1"/>
      <c r="F66" s="1"/>
      <c r="G66" s="1"/>
      <c r="H66" s="1"/>
      <c r="I66" s="1"/>
      <c r="J66" s="1"/>
      <c r="K66" s="1"/>
      <c r="L66" s="7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14.25" customHeight="1">
      <c r="A67" s="1"/>
      <c r="B67" s="7"/>
      <c r="C67" s="1"/>
      <c r="D67" s="1"/>
      <c r="E67" s="1"/>
      <c r="F67" s="1"/>
      <c r="G67" s="1"/>
      <c r="H67" s="1"/>
      <c r="I67" s="1"/>
      <c r="J67" s="1"/>
      <c r="K67" s="1"/>
      <c r="L67" s="7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14.25" customHeight="1">
      <c r="A68" s="1"/>
      <c r="B68" s="7"/>
      <c r="C68" s="1"/>
      <c r="D68" s="1"/>
      <c r="E68" s="1"/>
      <c r="F68" s="1"/>
      <c r="G68" s="1"/>
      <c r="H68" s="1"/>
      <c r="I68" s="1"/>
      <c r="J68" s="1"/>
      <c r="K68" s="1"/>
      <c r="L68" s="7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14.25" customHeight="1">
      <c r="A69" s="1"/>
      <c r="B69" s="7"/>
      <c r="C69" s="1"/>
      <c r="D69" s="1"/>
      <c r="E69" s="1"/>
      <c r="F69" s="1"/>
      <c r="G69" s="1"/>
      <c r="H69" s="1"/>
      <c r="I69" s="1"/>
      <c r="J69" s="1"/>
      <c r="K69" s="1"/>
      <c r="L69" s="7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ht="14.25" customHeight="1">
      <c r="A70" s="1"/>
      <c r="B70" s="7"/>
      <c r="C70" s="1"/>
      <c r="D70" s="1"/>
      <c r="E70" s="1"/>
      <c r="F70" s="1"/>
      <c r="G70" s="1"/>
      <c r="H70" s="1"/>
      <c r="I70" s="1"/>
      <c r="J70" s="1"/>
      <c r="K70" s="1"/>
      <c r="L70" s="7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14.25" customHeight="1">
      <c r="A71" s="1"/>
      <c r="B71" s="7"/>
      <c r="C71" s="1"/>
      <c r="D71" s="1"/>
      <c r="E71" s="1"/>
      <c r="F71" s="1"/>
      <c r="G71" s="1"/>
      <c r="H71" s="1"/>
      <c r="I71" s="1"/>
      <c r="J71" s="1"/>
      <c r="K71" s="1"/>
      <c r="L71" s="7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14.25" customHeight="1">
      <c r="A72" s="1"/>
      <c r="B72" s="7"/>
      <c r="C72" s="1"/>
      <c r="D72" s="1"/>
      <c r="E72" s="1"/>
      <c r="F72" s="1"/>
      <c r="G72" s="1"/>
      <c r="H72" s="1"/>
      <c r="I72" s="1"/>
      <c r="J72" s="1"/>
      <c r="K72" s="1"/>
      <c r="L72" s="7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ht="14.25" customHeight="1">
      <c r="A73" s="1"/>
      <c r="B73" s="7"/>
      <c r="C73" s="1"/>
      <c r="D73" s="1"/>
      <c r="E73" s="1"/>
      <c r="F73" s="1"/>
      <c r="G73" s="1"/>
      <c r="H73" s="1"/>
      <c r="I73" s="1"/>
      <c r="J73" s="1"/>
      <c r="K73" s="1"/>
      <c r="L73" s="7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14.25" customHeight="1">
      <c r="A74" s="1"/>
      <c r="B74" s="7"/>
      <c r="C74" s="1"/>
      <c r="D74" s="1"/>
      <c r="E74" s="1"/>
      <c r="F74" s="1"/>
      <c r="G74" s="1"/>
      <c r="H74" s="1"/>
      <c r="I74" s="1"/>
      <c r="J74" s="1"/>
      <c r="K74" s="1"/>
      <c r="L74" s="7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ht="14.25" customHeight="1">
      <c r="A75" s="1"/>
      <c r="B75" s="7"/>
      <c r="C75" s="1"/>
      <c r="D75" s="1"/>
      <c r="E75" s="1"/>
      <c r="F75" s="1"/>
      <c r="G75" s="1"/>
      <c r="H75" s="1"/>
      <c r="I75" s="1"/>
      <c r="J75" s="1"/>
      <c r="K75" s="1"/>
      <c r="L75" s="7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14.25" customHeight="1">
      <c r="A76" s="16"/>
      <c r="B76" s="17"/>
      <c r="C76" s="16"/>
      <c r="D76" s="51" t="s">
        <v>84</v>
      </c>
      <c r="E76" s="29"/>
      <c r="F76" s="52" t="s">
        <v>85</v>
      </c>
      <c r="G76" s="51" t="s">
        <v>84</v>
      </c>
      <c r="H76" s="29"/>
      <c r="I76" s="29"/>
      <c r="J76" s="53" t="s">
        <v>85</v>
      </c>
      <c r="K76" s="29"/>
      <c r="L76" s="17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</row>
    <row r="77" spans="1:65" ht="14.25" customHeight="1">
      <c r="A77" s="16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17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</row>
    <row r="78" spans="1:65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ht="6.75" customHeight="1">
      <c r="A81" s="16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17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</row>
    <row r="82" spans="1:65" ht="24.75" customHeight="1">
      <c r="A82" s="16"/>
      <c r="B82" s="17"/>
      <c r="C82" s="8" t="s">
        <v>88</v>
      </c>
      <c r="D82" s="16"/>
      <c r="E82" s="16"/>
      <c r="F82" s="16"/>
      <c r="G82" s="16"/>
      <c r="H82" s="16"/>
      <c r="I82" s="16"/>
      <c r="J82" s="16"/>
      <c r="K82" s="16"/>
      <c r="L82" s="17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</row>
    <row r="83" spans="1:65" ht="6.75" customHeight="1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7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</row>
    <row r="84" spans="1:65" ht="12" customHeight="1">
      <c r="A84" s="16"/>
      <c r="B84" s="17"/>
      <c r="C84" s="12" t="s">
        <v>29</v>
      </c>
      <c r="D84" s="16"/>
      <c r="E84" s="16"/>
      <c r="F84" s="16"/>
      <c r="G84" s="16"/>
      <c r="H84" s="16"/>
      <c r="I84" s="16"/>
      <c r="J84" s="16"/>
      <c r="K84" s="16"/>
      <c r="L84" s="17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</row>
    <row r="85" spans="1:65" ht="16.5" customHeight="1">
      <c r="A85" s="16"/>
      <c r="B85" s="17"/>
      <c r="C85" s="16"/>
      <c r="D85" s="16"/>
      <c r="E85" s="225" t="str">
        <f>E7</f>
        <v>SPŠ elektrotechnická Hálová, Petržalka</v>
      </c>
      <c r="F85" s="196"/>
      <c r="G85" s="196"/>
      <c r="H85" s="196"/>
      <c r="I85" s="16"/>
      <c r="J85" s="16"/>
      <c r="K85" s="16"/>
      <c r="L85" s="17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</row>
    <row r="86" spans="1:65" ht="12" customHeight="1">
      <c r="A86" s="16"/>
      <c r="B86" s="17"/>
      <c r="C86" s="12" t="s">
        <v>38</v>
      </c>
      <c r="D86" s="16"/>
      <c r="E86" s="16"/>
      <c r="F86" s="16"/>
      <c r="G86" s="16"/>
      <c r="H86" s="16"/>
      <c r="I86" s="16"/>
      <c r="J86" s="16"/>
      <c r="K86" s="16"/>
      <c r="L86" s="17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</row>
    <row r="87" spans="1:65" ht="16.5" customHeight="1">
      <c r="A87" s="16"/>
      <c r="B87" s="17"/>
      <c r="C87" s="16"/>
      <c r="D87" s="16"/>
      <c r="E87" s="221" t="str">
        <f>E9</f>
        <v>04 - Úprava sociálneho zariadenia - WC pretelesne postihnutých</v>
      </c>
      <c r="F87" s="196"/>
      <c r="G87" s="196"/>
      <c r="H87" s="196"/>
      <c r="I87" s="16"/>
      <c r="J87" s="16"/>
      <c r="K87" s="16"/>
      <c r="L87" s="17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</row>
    <row r="88" spans="1:65" ht="6.75" customHeight="1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7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</row>
    <row r="89" spans="1:65" ht="12" customHeight="1">
      <c r="A89" s="16"/>
      <c r="B89" s="17"/>
      <c r="C89" s="12" t="s">
        <v>47</v>
      </c>
      <c r="D89" s="16"/>
      <c r="E89" s="16"/>
      <c r="F89" s="14" t="str">
        <f>F12</f>
        <v xml:space="preserve"> </v>
      </c>
      <c r="G89" s="16"/>
      <c r="H89" s="16"/>
      <c r="I89" s="12" t="s">
        <v>49</v>
      </c>
      <c r="J89" s="19" t="str">
        <f>IF(J12="","",J12)</f>
        <v/>
      </c>
      <c r="K89" s="16"/>
      <c r="L89" s="17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</row>
    <row r="90" spans="1:65" ht="6.75" customHeight="1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7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</row>
    <row r="91" spans="1:65" ht="15" customHeight="1">
      <c r="A91" s="16"/>
      <c r="B91" s="17"/>
      <c r="C91" s="12" t="s">
        <v>54</v>
      </c>
      <c r="D91" s="16"/>
      <c r="E91" s="16"/>
      <c r="F91" s="14" t="str">
        <f>E15</f>
        <v xml:space="preserve"> </v>
      </c>
      <c r="G91" s="16"/>
      <c r="H91" s="16"/>
      <c r="I91" s="12" t="s">
        <v>63</v>
      </c>
      <c r="J91" s="23" t="str">
        <f>E21</f>
        <v xml:space="preserve"> </v>
      </c>
      <c r="K91" s="16"/>
      <c r="L91" s="17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</row>
    <row r="92" spans="1:65" ht="15" customHeight="1">
      <c r="A92" s="16"/>
      <c r="B92" s="17"/>
      <c r="C92" s="12" t="s">
        <v>61</v>
      </c>
      <c r="D92" s="16"/>
      <c r="E92" s="16"/>
      <c r="F92" s="58" t="str">
        <f>IF(E18="","",E18)</f>
        <v>Vyplň údaj</v>
      </c>
      <c r="G92" s="16"/>
      <c r="H92" s="16"/>
      <c r="I92" s="12" t="s">
        <v>65</v>
      </c>
      <c r="J92" s="23">
        <f>E24</f>
        <v>0</v>
      </c>
      <c r="K92" s="16"/>
      <c r="L92" s="17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</row>
    <row r="93" spans="1:65" ht="9.75" customHeight="1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7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</row>
    <row r="94" spans="1:65" ht="29.25" customHeight="1">
      <c r="A94" s="16"/>
      <c r="B94" s="17"/>
      <c r="C94" s="59" t="s">
        <v>89</v>
      </c>
      <c r="D94" s="38"/>
      <c r="E94" s="38"/>
      <c r="F94" s="38"/>
      <c r="G94" s="38"/>
      <c r="H94" s="38"/>
      <c r="I94" s="38"/>
      <c r="J94" s="60" t="s">
        <v>90</v>
      </c>
      <c r="K94" s="38"/>
      <c r="L94" s="17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</row>
    <row r="95" spans="1:65" ht="9.75" customHeight="1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7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</row>
    <row r="96" spans="1:65" ht="22.5" customHeight="1">
      <c r="A96" s="16"/>
      <c r="B96" s="17"/>
      <c r="C96" s="61" t="s">
        <v>91</v>
      </c>
      <c r="D96" s="16"/>
      <c r="E96" s="16"/>
      <c r="F96" s="16"/>
      <c r="G96" s="16"/>
      <c r="H96" s="16"/>
      <c r="I96" s="16"/>
      <c r="J96" s="31">
        <f t="shared" ref="J96:J98" si="1">J143</f>
        <v>0</v>
      </c>
      <c r="K96" s="16"/>
      <c r="L96" s="17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3" t="s">
        <v>92</v>
      </c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</row>
    <row r="97" spans="1:65" ht="24.75" customHeight="1">
      <c r="A97" s="62"/>
      <c r="B97" s="63"/>
      <c r="C97" s="62"/>
      <c r="D97" s="64" t="s">
        <v>93</v>
      </c>
      <c r="E97" s="65"/>
      <c r="F97" s="65"/>
      <c r="G97" s="65"/>
      <c r="H97" s="65"/>
      <c r="I97" s="65"/>
      <c r="J97" s="66">
        <f t="shared" si="1"/>
        <v>0</v>
      </c>
      <c r="K97" s="62"/>
      <c r="L97" s="63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</row>
    <row r="98" spans="1:65" ht="19.5" customHeight="1">
      <c r="A98" s="67"/>
      <c r="B98" s="68"/>
      <c r="C98" s="67"/>
      <c r="D98" s="69" t="s">
        <v>96</v>
      </c>
      <c r="E98" s="70"/>
      <c r="F98" s="70"/>
      <c r="G98" s="70"/>
      <c r="H98" s="70"/>
      <c r="I98" s="70"/>
      <c r="J98" s="71">
        <f t="shared" si="1"/>
        <v>0</v>
      </c>
      <c r="K98" s="67"/>
      <c r="L98" s="68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</row>
    <row r="99" spans="1:65" ht="19.5" customHeight="1">
      <c r="A99" s="67"/>
      <c r="B99" s="68"/>
      <c r="C99" s="67"/>
      <c r="D99" s="69" t="s">
        <v>94</v>
      </c>
      <c r="E99" s="70"/>
      <c r="F99" s="70"/>
      <c r="G99" s="70"/>
      <c r="H99" s="70"/>
      <c r="I99" s="70"/>
      <c r="J99" s="71">
        <f>J151</f>
        <v>0</v>
      </c>
      <c r="K99" s="67"/>
      <c r="L99" s="68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</row>
    <row r="100" spans="1:65" ht="19.5" customHeight="1">
      <c r="A100" s="67"/>
      <c r="B100" s="68"/>
      <c r="C100" s="67"/>
      <c r="D100" s="69" t="s">
        <v>95</v>
      </c>
      <c r="E100" s="70"/>
      <c r="F100" s="70"/>
      <c r="G100" s="70"/>
      <c r="H100" s="70"/>
      <c r="I100" s="70"/>
      <c r="J100" s="71">
        <f>J183</f>
        <v>0</v>
      </c>
      <c r="K100" s="67"/>
      <c r="L100" s="68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</row>
    <row r="101" spans="1:65" ht="19.5" customHeight="1">
      <c r="A101" s="67"/>
      <c r="B101" s="68"/>
      <c r="C101" s="67"/>
      <c r="D101" s="69" t="s">
        <v>97</v>
      </c>
      <c r="E101" s="70"/>
      <c r="F101" s="70"/>
      <c r="G101" s="70"/>
      <c r="H101" s="70"/>
      <c r="I101" s="70"/>
      <c r="J101" s="71">
        <f>J221</f>
        <v>0</v>
      </c>
      <c r="K101" s="67"/>
      <c r="L101" s="68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</row>
    <row r="102" spans="1:65" ht="24.75" customHeight="1">
      <c r="A102" s="62"/>
      <c r="B102" s="63"/>
      <c r="C102" s="62"/>
      <c r="D102" s="64" t="s">
        <v>98</v>
      </c>
      <c r="E102" s="65"/>
      <c r="F102" s="65"/>
      <c r="G102" s="65"/>
      <c r="H102" s="65"/>
      <c r="I102" s="65"/>
      <c r="J102" s="66">
        <f t="shared" ref="J102:J103" si="2">J223</f>
        <v>0</v>
      </c>
      <c r="K102" s="62"/>
      <c r="L102" s="63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</row>
    <row r="103" spans="1:65" ht="19.5" customHeight="1">
      <c r="A103" s="67"/>
      <c r="B103" s="68"/>
      <c r="C103" s="67"/>
      <c r="D103" s="69" t="s">
        <v>103</v>
      </c>
      <c r="E103" s="70"/>
      <c r="F103" s="70"/>
      <c r="G103" s="70"/>
      <c r="H103" s="70"/>
      <c r="I103" s="70"/>
      <c r="J103" s="71">
        <f t="shared" si="2"/>
        <v>0</v>
      </c>
      <c r="K103" s="67"/>
      <c r="L103" s="68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</row>
    <row r="104" spans="1:65" ht="19.5" customHeight="1">
      <c r="A104" s="67"/>
      <c r="B104" s="68"/>
      <c r="C104" s="67"/>
      <c r="D104" s="69" t="s">
        <v>104</v>
      </c>
      <c r="E104" s="70"/>
      <c r="F104" s="70"/>
      <c r="G104" s="70"/>
      <c r="H104" s="70"/>
      <c r="I104" s="70"/>
      <c r="J104" s="71">
        <f>J230</f>
        <v>0</v>
      </c>
      <c r="K104" s="67"/>
      <c r="L104" s="68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</row>
    <row r="105" spans="1:65" ht="19.5" customHeight="1">
      <c r="A105" s="67"/>
      <c r="B105" s="68"/>
      <c r="C105" s="67"/>
      <c r="D105" s="69" t="s">
        <v>107</v>
      </c>
      <c r="E105" s="70"/>
      <c r="F105" s="70"/>
      <c r="G105" s="70"/>
      <c r="H105" s="70"/>
      <c r="I105" s="70"/>
      <c r="J105" s="71">
        <f>J248</f>
        <v>0</v>
      </c>
      <c r="K105" s="67"/>
      <c r="L105" s="68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</row>
    <row r="106" spans="1:65" ht="19.5" customHeight="1">
      <c r="A106" s="67"/>
      <c r="B106" s="68"/>
      <c r="C106" s="67"/>
      <c r="D106" s="69" t="s">
        <v>108</v>
      </c>
      <c r="E106" s="70"/>
      <c r="F106" s="70"/>
      <c r="G106" s="70"/>
      <c r="H106" s="70"/>
      <c r="I106" s="70"/>
      <c r="J106" s="71">
        <f>J269</f>
        <v>0</v>
      </c>
      <c r="K106" s="67"/>
      <c r="L106" s="68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</row>
    <row r="107" spans="1:65" ht="19.5" customHeight="1">
      <c r="A107" s="67"/>
      <c r="B107" s="68"/>
      <c r="C107" s="67"/>
      <c r="D107" s="69" t="s">
        <v>112</v>
      </c>
      <c r="E107" s="70"/>
      <c r="F107" s="70"/>
      <c r="G107" s="70"/>
      <c r="H107" s="70"/>
      <c r="I107" s="70"/>
      <c r="J107" s="71">
        <f>J298</f>
        <v>0</v>
      </c>
      <c r="K107" s="67"/>
      <c r="L107" s="68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</row>
    <row r="108" spans="1:65" ht="19.5" customHeight="1">
      <c r="A108" s="67"/>
      <c r="B108" s="68"/>
      <c r="C108" s="67"/>
      <c r="D108" s="69" t="s">
        <v>101</v>
      </c>
      <c r="E108" s="70"/>
      <c r="F108" s="70"/>
      <c r="G108" s="70"/>
      <c r="H108" s="70"/>
      <c r="I108" s="70"/>
      <c r="J108" s="71">
        <f>J303</f>
        <v>0</v>
      </c>
      <c r="K108" s="67"/>
      <c r="L108" s="68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</row>
    <row r="109" spans="1:65" ht="19.5" customHeight="1">
      <c r="A109" s="67"/>
      <c r="B109" s="68"/>
      <c r="C109" s="67"/>
      <c r="D109" s="69" t="s">
        <v>119</v>
      </c>
      <c r="E109" s="70"/>
      <c r="F109" s="70"/>
      <c r="G109" s="70"/>
      <c r="H109" s="70"/>
      <c r="I109" s="70"/>
      <c r="J109" s="71">
        <f>J309</f>
        <v>0</v>
      </c>
      <c r="K109" s="67"/>
      <c r="L109" s="68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</row>
    <row r="110" spans="1:65" ht="19.5" customHeight="1">
      <c r="A110" s="67"/>
      <c r="B110" s="68"/>
      <c r="C110" s="67"/>
      <c r="D110" s="69" t="s">
        <v>121</v>
      </c>
      <c r="E110" s="70"/>
      <c r="F110" s="70"/>
      <c r="G110" s="70"/>
      <c r="H110" s="70"/>
      <c r="I110" s="70"/>
      <c r="J110" s="71">
        <f>J322</f>
        <v>0</v>
      </c>
      <c r="K110" s="67"/>
      <c r="L110" s="68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</row>
    <row r="111" spans="1:65" ht="19.5" customHeight="1">
      <c r="A111" s="67"/>
      <c r="B111" s="68"/>
      <c r="C111" s="67"/>
      <c r="D111" s="69" t="s">
        <v>123</v>
      </c>
      <c r="E111" s="70"/>
      <c r="F111" s="70"/>
      <c r="G111" s="70"/>
      <c r="H111" s="70"/>
      <c r="I111" s="70"/>
      <c r="J111" s="71">
        <f>J325</f>
        <v>0</v>
      </c>
      <c r="K111" s="67"/>
      <c r="L111" s="68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</row>
    <row r="112" spans="1:65" ht="24.75" customHeight="1">
      <c r="A112" s="62"/>
      <c r="B112" s="63"/>
      <c r="C112" s="62"/>
      <c r="D112" s="64" t="s">
        <v>127</v>
      </c>
      <c r="E112" s="65"/>
      <c r="F112" s="65"/>
      <c r="G112" s="65"/>
      <c r="H112" s="65"/>
      <c r="I112" s="65"/>
      <c r="J112" s="66">
        <f t="shared" ref="J112:J113" si="3">J340</f>
        <v>0</v>
      </c>
      <c r="K112" s="62"/>
      <c r="L112" s="63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</row>
    <row r="113" spans="1:65" ht="19.5" customHeight="1">
      <c r="A113" s="67"/>
      <c r="B113" s="68"/>
      <c r="C113" s="67"/>
      <c r="D113" s="69" t="s">
        <v>132</v>
      </c>
      <c r="E113" s="70"/>
      <c r="F113" s="70"/>
      <c r="G113" s="70"/>
      <c r="H113" s="70"/>
      <c r="I113" s="70"/>
      <c r="J113" s="71">
        <f t="shared" si="3"/>
        <v>0</v>
      </c>
      <c r="K113" s="67"/>
      <c r="L113" s="68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</row>
    <row r="114" spans="1:65" ht="21.75" customHeight="1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7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</row>
    <row r="115" spans="1:65" ht="6.75" customHeight="1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7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</row>
    <row r="116" spans="1:65" ht="29.25" customHeight="1">
      <c r="A116" s="16"/>
      <c r="B116" s="17"/>
      <c r="C116" s="61" t="s">
        <v>102</v>
      </c>
      <c r="D116" s="16"/>
      <c r="E116" s="16"/>
      <c r="F116" s="16"/>
      <c r="G116" s="16"/>
      <c r="H116" s="16"/>
      <c r="I116" s="16"/>
      <c r="J116" s="74">
        <f>ROUND(J117 + J118 + J119 + J120 + J121 + J122,2)</f>
        <v>0</v>
      </c>
      <c r="K116" s="16"/>
      <c r="L116" s="17"/>
      <c r="M116" s="16"/>
      <c r="N116" s="75" t="s">
        <v>73</v>
      </c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</row>
    <row r="117" spans="1:65" ht="18" customHeight="1">
      <c r="A117" s="16"/>
      <c r="B117" s="17"/>
      <c r="C117" s="16"/>
      <c r="D117" s="224" t="s">
        <v>105</v>
      </c>
      <c r="E117" s="193"/>
      <c r="F117" s="194"/>
      <c r="G117" s="16"/>
      <c r="H117" s="16"/>
      <c r="I117" s="16"/>
      <c r="J117" s="79">
        <v>0</v>
      </c>
      <c r="K117" s="16"/>
      <c r="L117" s="17"/>
      <c r="M117" s="16"/>
      <c r="N117" s="80" t="s">
        <v>75</v>
      </c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3" t="s">
        <v>106</v>
      </c>
      <c r="AZ117" s="16"/>
      <c r="BA117" s="16"/>
      <c r="BB117" s="16"/>
      <c r="BC117" s="16"/>
      <c r="BD117" s="16"/>
      <c r="BE117" s="81">
        <f t="shared" ref="BE117:BE122" si="4">IF(N117="základná",J117,0)</f>
        <v>0</v>
      </c>
      <c r="BF117" s="81">
        <f t="shared" ref="BF117:BF122" si="5">IF(N117="znížená",J117,0)</f>
        <v>0</v>
      </c>
      <c r="BG117" s="81">
        <f t="shared" ref="BG117:BG122" si="6">IF(N117="zákl. prenesená",J117,0)</f>
        <v>0</v>
      </c>
      <c r="BH117" s="81">
        <f t="shared" ref="BH117:BH122" si="7">IF(N117="zníž. prenesená",J117,0)</f>
        <v>0</v>
      </c>
      <c r="BI117" s="81">
        <f t="shared" ref="BI117:BI122" si="8">IF(N117="nulová",J117,0)</f>
        <v>0</v>
      </c>
      <c r="BJ117" s="3" t="s">
        <v>10</v>
      </c>
      <c r="BK117" s="16"/>
      <c r="BL117" s="16"/>
      <c r="BM117" s="16"/>
    </row>
    <row r="118" spans="1:65" ht="18" customHeight="1">
      <c r="A118" s="16"/>
      <c r="B118" s="17"/>
      <c r="C118" s="16"/>
      <c r="D118" s="224" t="s">
        <v>109</v>
      </c>
      <c r="E118" s="193"/>
      <c r="F118" s="194"/>
      <c r="G118" s="16"/>
      <c r="H118" s="16"/>
      <c r="I118" s="16"/>
      <c r="J118" s="79">
        <v>0</v>
      </c>
      <c r="K118" s="16"/>
      <c r="L118" s="17"/>
      <c r="M118" s="16"/>
      <c r="N118" s="80" t="s">
        <v>75</v>
      </c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3" t="s">
        <v>106</v>
      </c>
      <c r="AZ118" s="16"/>
      <c r="BA118" s="16"/>
      <c r="BB118" s="16"/>
      <c r="BC118" s="16"/>
      <c r="BD118" s="16"/>
      <c r="BE118" s="81">
        <f t="shared" si="4"/>
        <v>0</v>
      </c>
      <c r="BF118" s="81">
        <f t="shared" si="5"/>
        <v>0</v>
      </c>
      <c r="BG118" s="81">
        <f t="shared" si="6"/>
        <v>0</v>
      </c>
      <c r="BH118" s="81">
        <f t="shared" si="7"/>
        <v>0</v>
      </c>
      <c r="BI118" s="81">
        <f t="shared" si="8"/>
        <v>0</v>
      </c>
      <c r="BJ118" s="3" t="s">
        <v>10</v>
      </c>
      <c r="BK118" s="16"/>
      <c r="BL118" s="16"/>
      <c r="BM118" s="16"/>
    </row>
    <row r="119" spans="1:65" ht="18" customHeight="1">
      <c r="A119" s="16"/>
      <c r="B119" s="17"/>
      <c r="C119" s="16"/>
      <c r="D119" s="224" t="s">
        <v>111</v>
      </c>
      <c r="E119" s="193"/>
      <c r="F119" s="194"/>
      <c r="G119" s="16"/>
      <c r="H119" s="16"/>
      <c r="I119" s="16"/>
      <c r="J119" s="79">
        <v>0</v>
      </c>
      <c r="K119" s="16"/>
      <c r="L119" s="17"/>
      <c r="M119" s="16"/>
      <c r="N119" s="80" t="s">
        <v>75</v>
      </c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3" t="s">
        <v>106</v>
      </c>
      <c r="AZ119" s="16"/>
      <c r="BA119" s="16"/>
      <c r="BB119" s="16"/>
      <c r="BC119" s="16"/>
      <c r="BD119" s="16"/>
      <c r="BE119" s="81">
        <f t="shared" si="4"/>
        <v>0</v>
      </c>
      <c r="BF119" s="81">
        <f t="shared" si="5"/>
        <v>0</v>
      </c>
      <c r="BG119" s="81">
        <f t="shared" si="6"/>
        <v>0</v>
      </c>
      <c r="BH119" s="81">
        <f t="shared" si="7"/>
        <v>0</v>
      </c>
      <c r="BI119" s="81">
        <f t="shared" si="8"/>
        <v>0</v>
      </c>
      <c r="BJ119" s="3" t="s">
        <v>10</v>
      </c>
      <c r="BK119" s="16"/>
      <c r="BL119" s="16"/>
      <c r="BM119" s="16"/>
    </row>
    <row r="120" spans="1:65" ht="18" customHeight="1">
      <c r="A120" s="16"/>
      <c r="B120" s="17"/>
      <c r="C120" s="16"/>
      <c r="D120" s="224" t="s">
        <v>113</v>
      </c>
      <c r="E120" s="193"/>
      <c r="F120" s="194"/>
      <c r="G120" s="16"/>
      <c r="H120" s="16"/>
      <c r="I120" s="16"/>
      <c r="J120" s="79">
        <v>0</v>
      </c>
      <c r="K120" s="16"/>
      <c r="L120" s="17"/>
      <c r="M120" s="16"/>
      <c r="N120" s="80" t="s">
        <v>75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3" t="s">
        <v>106</v>
      </c>
      <c r="AZ120" s="16"/>
      <c r="BA120" s="16"/>
      <c r="BB120" s="16"/>
      <c r="BC120" s="16"/>
      <c r="BD120" s="16"/>
      <c r="BE120" s="81">
        <f t="shared" si="4"/>
        <v>0</v>
      </c>
      <c r="BF120" s="81">
        <f t="shared" si="5"/>
        <v>0</v>
      </c>
      <c r="BG120" s="81">
        <f t="shared" si="6"/>
        <v>0</v>
      </c>
      <c r="BH120" s="81">
        <f t="shared" si="7"/>
        <v>0</v>
      </c>
      <c r="BI120" s="81">
        <f t="shared" si="8"/>
        <v>0</v>
      </c>
      <c r="BJ120" s="3" t="s">
        <v>10</v>
      </c>
      <c r="BK120" s="16"/>
      <c r="BL120" s="16"/>
      <c r="BM120" s="16"/>
    </row>
    <row r="121" spans="1:65" ht="18" customHeight="1">
      <c r="A121" s="16"/>
      <c r="B121" s="17"/>
      <c r="C121" s="16"/>
      <c r="D121" s="224" t="s">
        <v>115</v>
      </c>
      <c r="E121" s="193"/>
      <c r="F121" s="194"/>
      <c r="G121" s="16"/>
      <c r="H121" s="16"/>
      <c r="I121" s="16"/>
      <c r="J121" s="79">
        <v>0</v>
      </c>
      <c r="K121" s="16"/>
      <c r="L121" s="17"/>
      <c r="M121" s="16"/>
      <c r="N121" s="80" t="s">
        <v>75</v>
      </c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3" t="s">
        <v>106</v>
      </c>
      <c r="AZ121" s="16"/>
      <c r="BA121" s="16"/>
      <c r="BB121" s="16"/>
      <c r="BC121" s="16"/>
      <c r="BD121" s="16"/>
      <c r="BE121" s="81">
        <f t="shared" si="4"/>
        <v>0</v>
      </c>
      <c r="BF121" s="81">
        <f t="shared" si="5"/>
        <v>0</v>
      </c>
      <c r="BG121" s="81">
        <f t="shared" si="6"/>
        <v>0</v>
      </c>
      <c r="BH121" s="81">
        <f t="shared" si="7"/>
        <v>0</v>
      </c>
      <c r="BI121" s="81">
        <f t="shared" si="8"/>
        <v>0</v>
      </c>
      <c r="BJ121" s="3" t="s">
        <v>10</v>
      </c>
      <c r="BK121" s="16"/>
      <c r="BL121" s="16"/>
      <c r="BM121" s="16"/>
    </row>
    <row r="122" spans="1:65" ht="18" customHeight="1">
      <c r="A122" s="16"/>
      <c r="B122" s="17"/>
      <c r="C122" s="16"/>
      <c r="D122" s="84" t="s">
        <v>118</v>
      </c>
      <c r="E122" s="16"/>
      <c r="F122" s="16"/>
      <c r="G122" s="16"/>
      <c r="H122" s="16"/>
      <c r="I122" s="16"/>
      <c r="J122" s="79">
        <f>ROUND(J30*T122,2)</f>
        <v>0</v>
      </c>
      <c r="K122" s="16"/>
      <c r="L122" s="17"/>
      <c r="M122" s="16"/>
      <c r="N122" s="80" t="s">
        <v>75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3" t="s">
        <v>120</v>
      </c>
      <c r="AZ122" s="16"/>
      <c r="BA122" s="16"/>
      <c r="BB122" s="16"/>
      <c r="BC122" s="16"/>
      <c r="BD122" s="16"/>
      <c r="BE122" s="81">
        <f t="shared" si="4"/>
        <v>0</v>
      </c>
      <c r="BF122" s="81">
        <f t="shared" si="5"/>
        <v>0</v>
      </c>
      <c r="BG122" s="81">
        <f t="shared" si="6"/>
        <v>0</v>
      </c>
      <c r="BH122" s="81">
        <f t="shared" si="7"/>
        <v>0</v>
      </c>
      <c r="BI122" s="81">
        <f t="shared" si="8"/>
        <v>0</v>
      </c>
      <c r="BJ122" s="3" t="s">
        <v>10</v>
      </c>
      <c r="BK122" s="16"/>
      <c r="BL122" s="16"/>
      <c r="BM122" s="16"/>
    </row>
    <row r="123" spans="1:65" ht="14.25" customHeight="1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7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</row>
    <row r="124" spans="1:65" ht="29.25" customHeight="1">
      <c r="A124" s="16"/>
      <c r="B124" s="17"/>
      <c r="C124" s="86" t="s">
        <v>122</v>
      </c>
      <c r="D124" s="38"/>
      <c r="E124" s="38"/>
      <c r="F124" s="38"/>
      <c r="G124" s="38"/>
      <c r="H124" s="38"/>
      <c r="I124" s="38"/>
      <c r="J124" s="87">
        <f>ROUND(J96+J116,2)</f>
        <v>0</v>
      </c>
      <c r="K124" s="38"/>
      <c r="L124" s="17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</row>
    <row r="125" spans="1:65" ht="6.75" customHeight="1">
      <c r="A125" s="16"/>
      <c r="B125" s="54"/>
      <c r="C125" s="55"/>
      <c r="D125" s="55"/>
      <c r="E125" s="55"/>
      <c r="F125" s="55"/>
      <c r="G125" s="55"/>
      <c r="H125" s="55"/>
      <c r="I125" s="55"/>
      <c r="J125" s="55"/>
      <c r="K125" s="55"/>
      <c r="L125" s="17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</row>
    <row r="126" spans="1:65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1:65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1:65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1:65" ht="6.75" customHeight="1">
      <c r="A129" s="16"/>
      <c r="B129" s="56"/>
      <c r="C129" s="57"/>
      <c r="D129" s="57"/>
      <c r="E129" s="57"/>
      <c r="F129" s="57"/>
      <c r="G129" s="57"/>
      <c r="H129" s="57"/>
      <c r="I129" s="57"/>
      <c r="J129" s="57"/>
      <c r="K129" s="57"/>
      <c r="L129" s="17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</row>
    <row r="130" spans="1:65" ht="24.75" customHeight="1">
      <c r="A130" s="16"/>
      <c r="B130" s="17"/>
      <c r="C130" s="8" t="s">
        <v>143</v>
      </c>
      <c r="D130" s="16"/>
      <c r="E130" s="16"/>
      <c r="F130" s="16"/>
      <c r="G130" s="16"/>
      <c r="H130" s="16"/>
      <c r="I130" s="16"/>
      <c r="J130" s="16"/>
      <c r="K130" s="16"/>
      <c r="L130" s="17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</row>
    <row r="131" spans="1:65" ht="6.75" customHeight="1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7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</row>
    <row r="132" spans="1:65" ht="12" customHeight="1">
      <c r="A132" s="16"/>
      <c r="B132" s="17"/>
      <c r="C132" s="12" t="s">
        <v>29</v>
      </c>
      <c r="D132" s="16"/>
      <c r="E132" s="16"/>
      <c r="F132" s="16"/>
      <c r="G132" s="16"/>
      <c r="H132" s="16"/>
      <c r="I132" s="16"/>
      <c r="J132" s="16"/>
      <c r="K132" s="16"/>
      <c r="L132" s="17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</row>
    <row r="133" spans="1:65" ht="16.5" customHeight="1">
      <c r="A133" s="16"/>
      <c r="B133" s="17"/>
      <c r="C133" s="16"/>
      <c r="D133" s="16"/>
      <c r="E133" s="225" t="str">
        <f>E7</f>
        <v>SPŠ elektrotechnická Hálová, Petržalka</v>
      </c>
      <c r="F133" s="196"/>
      <c r="G133" s="196"/>
      <c r="H133" s="196"/>
      <c r="I133" s="16"/>
      <c r="J133" s="16"/>
      <c r="K133" s="16"/>
      <c r="L133" s="17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</row>
    <row r="134" spans="1:65" ht="12" customHeight="1">
      <c r="A134" s="16"/>
      <c r="B134" s="17"/>
      <c r="C134" s="12" t="s">
        <v>38</v>
      </c>
      <c r="D134" s="16"/>
      <c r="E134" s="16"/>
      <c r="F134" s="16"/>
      <c r="G134" s="16"/>
      <c r="H134" s="16"/>
      <c r="I134" s="16"/>
      <c r="J134" s="16"/>
      <c r="K134" s="16"/>
      <c r="L134" s="17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</row>
    <row r="135" spans="1:65" ht="16.5" customHeight="1">
      <c r="A135" s="16"/>
      <c r="B135" s="17"/>
      <c r="C135" s="16"/>
      <c r="D135" s="16"/>
      <c r="E135" s="221" t="str">
        <f>E9</f>
        <v>04 - Úprava sociálneho zariadenia - WC pretelesne postihnutých</v>
      </c>
      <c r="F135" s="196"/>
      <c r="G135" s="196"/>
      <c r="H135" s="196"/>
      <c r="I135" s="16"/>
      <c r="J135" s="16"/>
      <c r="K135" s="16"/>
      <c r="L135" s="17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</row>
    <row r="136" spans="1:65" ht="6.75" customHeight="1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7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</row>
    <row r="137" spans="1:65" ht="12" customHeight="1">
      <c r="A137" s="16"/>
      <c r="B137" s="17"/>
      <c r="C137" s="12" t="s">
        <v>47</v>
      </c>
      <c r="D137" s="16"/>
      <c r="E137" s="16"/>
      <c r="F137" s="14" t="str">
        <f>F12</f>
        <v xml:space="preserve"> </v>
      </c>
      <c r="G137" s="16"/>
      <c r="H137" s="16"/>
      <c r="I137" s="12" t="s">
        <v>49</v>
      </c>
      <c r="J137" s="19" t="str">
        <f>IF(J12="","",J12)</f>
        <v/>
      </c>
      <c r="K137" s="16"/>
      <c r="L137" s="17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</row>
    <row r="138" spans="1:65" ht="6.75" customHeight="1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7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</row>
    <row r="139" spans="1:65" ht="15" customHeight="1">
      <c r="A139" s="16"/>
      <c r="B139" s="17"/>
      <c r="C139" s="12" t="s">
        <v>54</v>
      </c>
      <c r="D139" s="16"/>
      <c r="E139" s="16"/>
      <c r="F139" s="14" t="str">
        <f>E15</f>
        <v xml:space="preserve"> </v>
      </c>
      <c r="G139" s="16"/>
      <c r="H139" s="16"/>
      <c r="I139" s="12" t="s">
        <v>63</v>
      </c>
      <c r="J139" s="23" t="str">
        <f>E21</f>
        <v xml:space="preserve"> </v>
      </c>
      <c r="K139" s="16"/>
      <c r="L139" s="17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</row>
    <row r="140" spans="1:65" ht="15" customHeight="1">
      <c r="A140" s="16"/>
      <c r="B140" s="17"/>
      <c r="C140" s="12" t="s">
        <v>61</v>
      </c>
      <c r="D140" s="16"/>
      <c r="E140" s="16"/>
      <c r="F140" s="58" t="str">
        <f>IF(E18="","",E18)</f>
        <v>Vyplň údaj</v>
      </c>
      <c r="G140" s="16"/>
      <c r="H140" s="16"/>
      <c r="I140" s="12" t="s">
        <v>65</v>
      </c>
      <c r="J140" s="23">
        <f>E24</f>
        <v>0</v>
      </c>
      <c r="K140" s="16"/>
      <c r="L140" s="17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</row>
    <row r="141" spans="1:65" ht="9.75" customHeight="1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7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</row>
    <row r="142" spans="1:65" ht="29.25" customHeight="1">
      <c r="A142" s="115"/>
      <c r="B142" s="116"/>
      <c r="C142" s="117" t="s">
        <v>156</v>
      </c>
      <c r="D142" s="118" t="s">
        <v>129</v>
      </c>
      <c r="E142" s="118" t="s">
        <v>124</v>
      </c>
      <c r="F142" s="118" t="s">
        <v>125</v>
      </c>
      <c r="G142" s="118" t="s">
        <v>157</v>
      </c>
      <c r="H142" s="118" t="s">
        <v>158</v>
      </c>
      <c r="I142" s="118" t="s">
        <v>159</v>
      </c>
      <c r="J142" s="119" t="s">
        <v>90</v>
      </c>
      <c r="K142" s="120" t="s">
        <v>160</v>
      </c>
      <c r="L142" s="116"/>
      <c r="M142" s="89" t="s">
        <v>1</v>
      </c>
      <c r="N142" s="90" t="s">
        <v>73</v>
      </c>
      <c r="O142" s="90" t="s">
        <v>161</v>
      </c>
      <c r="P142" s="90" t="s">
        <v>162</v>
      </c>
      <c r="Q142" s="90" t="s">
        <v>163</v>
      </c>
      <c r="R142" s="90" t="s">
        <v>164</v>
      </c>
      <c r="S142" s="90" t="s">
        <v>165</v>
      </c>
      <c r="T142" s="91" t="s">
        <v>166</v>
      </c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</row>
    <row r="143" spans="1:65" ht="22.5" customHeight="1">
      <c r="A143" s="16"/>
      <c r="B143" s="17"/>
      <c r="C143" s="95" t="s">
        <v>67</v>
      </c>
      <c r="D143" s="16"/>
      <c r="E143" s="16"/>
      <c r="F143" s="16"/>
      <c r="G143" s="16"/>
      <c r="H143" s="16"/>
      <c r="I143" s="16"/>
      <c r="J143" s="122">
        <f t="shared" ref="J143:J145" si="9">BK143</f>
        <v>0</v>
      </c>
      <c r="K143" s="16"/>
      <c r="L143" s="17"/>
      <c r="M143" s="92"/>
      <c r="N143" s="24"/>
      <c r="O143" s="24"/>
      <c r="P143" s="124">
        <f>P144+P223+P340</f>
        <v>0</v>
      </c>
      <c r="Q143" s="24"/>
      <c r="R143" s="124">
        <f>R144+R223+R340</f>
        <v>2.2726444699999999</v>
      </c>
      <c r="S143" s="24"/>
      <c r="T143" s="126">
        <f>T144+T223+T340</f>
        <v>1.5642959999999999</v>
      </c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3" t="s">
        <v>145</v>
      </c>
      <c r="AU143" s="3" t="s">
        <v>92</v>
      </c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27">
        <f>BK144+BK223+BK340</f>
        <v>0</v>
      </c>
      <c r="BL143" s="16"/>
      <c r="BM143" s="16"/>
    </row>
    <row r="144" spans="1:65" ht="25.5" customHeight="1">
      <c r="A144" s="128"/>
      <c r="B144" s="129"/>
      <c r="C144" s="128"/>
      <c r="D144" s="130" t="s">
        <v>145</v>
      </c>
      <c r="E144" s="131" t="s">
        <v>169</v>
      </c>
      <c r="F144" s="131" t="s">
        <v>170</v>
      </c>
      <c r="G144" s="128"/>
      <c r="H144" s="128"/>
      <c r="I144" s="128"/>
      <c r="J144" s="132">
        <f t="shared" si="9"/>
        <v>0</v>
      </c>
      <c r="K144" s="128"/>
      <c r="L144" s="129"/>
      <c r="M144" s="133"/>
      <c r="N144" s="128"/>
      <c r="O144" s="128"/>
      <c r="P144" s="135">
        <f>P145+P151+P183+P221</f>
        <v>0</v>
      </c>
      <c r="Q144" s="128"/>
      <c r="R144" s="135">
        <f>R145+R151+R183+R221</f>
        <v>1.74706045</v>
      </c>
      <c r="S144" s="128"/>
      <c r="T144" s="136">
        <f>T145+T151+T183+T221</f>
        <v>1.504996</v>
      </c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30" t="s">
        <v>153</v>
      </c>
      <c r="AS144" s="128"/>
      <c r="AT144" s="137" t="s">
        <v>145</v>
      </c>
      <c r="AU144" s="137" t="s">
        <v>15</v>
      </c>
      <c r="AV144" s="128"/>
      <c r="AW144" s="128"/>
      <c r="AX144" s="128"/>
      <c r="AY144" s="130" t="s">
        <v>172</v>
      </c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38">
        <f>BK145+BK151+BK183+BK221</f>
        <v>0</v>
      </c>
      <c r="BL144" s="128"/>
      <c r="BM144" s="128"/>
    </row>
    <row r="145" spans="1:65" ht="22.5" customHeight="1">
      <c r="A145" s="128"/>
      <c r="B145" s="129"/>
      <c r="C145" s="128"/>
      <c r="D145" s="130" t="s">
        <v>145</v>
      </c>
      <c r="E145" s="139" t="s">
        <v>187</v>
      </c>
      <c r="F145" s="139" t="s">
        <v>190</v>
      </c>
      <c r="G145" s="128"/>
      <c r="H145" s="128"/>
      <c r="I145" s="128"/>
      <c r="J145" s="140">
        <f t="shared" si="9"/>
        <v>0</v>
      </c>
      <c r="K145" s="128"/>
      <c r="L145" s="129"/>
      <c r="M145" s="133"/>
      <c r="N145" s="128"/>
      <c r="O145" s="128"/>
      <c r="P145" s="135">
        <f>SUM(P146:P150)</f>
        <v>0</v>
      </c>
      <c r="Q145" s="128"/>
      <c r="R145" s="135">
        <f>SUM(R146:R150)</f>
        <v>0.94921568000000001</v>
      </c>
      <c r="S145" s="128"/>
      <c r="T145" s="136">
        <f>SUM(T146:T150)</f>
        <v>0</v>
      </c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30" t="s">
        <v>153</v>
      </c>
      <c r="AS145" s="128"/>
      <c r="AT145" s="137" t="s">
        <v>145</v>
      </c>
      <c r="AU145" s="137" t="s">
        <v>153</v>
      </c>
      <c r="AV145" s="128"/>
      <c r="AW145" s="128"/>
      <c r="AX145" s="128"/>
      <c r="AY145" s="130" t="s">
        <v>172</v>
      </c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38">
        <f>SUM(BK146:BK150)</f>
        <v>0</v>
      </c>
      <c r="BL145" s="128"/>
      <c r="BM145" s="128"/>
    </row>
    <row r="146" spans="1:65" ht="24" customHeight="1">
      <c r="A146" s="16"/>
      <c r="B146" s="17"/>
      <c r="C146" s="141" t="s">
        <v>153</v>
      </c>
      <c r="D146" s="141" t="s">
        <v>175</v>
      </c>
      <c r="E146" s="142" t="s">
        <v>198</v>
      </c>
      <c r="F146" s="143" t="s">
        <v>199</v>
      </c>
      <c r="G146" s="144" t="s">
        <v>193</v>
      </c>
      <c r="H146" s="145">
        <v>5</v>
      </c>
      <c r="I146" s="146"/>
      <c r="J146" s="147">
        <f>ROUND(I146*H146,2)</f>
        <v>0</v>
      </c>
      <c r="K146" s="148"/>
      <c r="L146" s="17"/>
      <c r="M146" s="149" t="s">
        <v>1</v>
      </c>
      <c r="N146" s="75" t="s">
        <v>75</v>
      </c>
      <c r="O146" s="16"/>
      <c r="P146" s="150">
        <f>O146*H146</f>
        <v>0</v>
      </c>
      <c r="Q146" s="150">
        <v>0.11448</v>
      </c>
      <c r="R146" s="150">
        <f>Q146*H146</f>
        <v>0.57240000000000002</v>
      </c>
      <c r="S146" s="150">
        <v>0</v>
      </c>
      <c r="T146" s="151">
        <f>S146*H146</f>
        <v>0</v>
      </c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52" t="s">
        <v>179</v>
      </c>
      <c r="AS146" s="16"/>
      <c r="AT146" s="152" t="s">
        <v>175</v>
      </c>
      <c r="AU146" s="152" t="s">
        <v>10</v>
      </c>
      <c r="AV146" s="16"/>
      <c r="AW146" s="16"/>
      <c r="AX146" s="16"/>
      <c r="AY146" s="3" t="s">
        <v>172</v>
      </c>
      <c r="AZ146" s="16"/>
      <c r="BA146" s="16"/>
      <c r="BB146" s="16"/>
      <c r="BC146" s="16"/>
      <c r="BD146" s="16"/>
      <c r="BE146" s="81">
        <f>IF(N146="základná",J146,0)</f>
        <v>0</v>
      </c>
      <c r="BF146" s="81">
        <f>IF(N146="znížená",J146,0)</f>
        <v>0</v>
      </c>
      <c r="BG146" s="81">
        <f>IF(N146="zákl. prenesená",J146,0)</f>
        <v>0</v>
      </c>
      <c r="BH146" s="81">
        <f>IF(N146="zníž. prenesená",J146,0)</f>
        <v>0</v>
      </c>
      <c r="BI146" s="81">
        <f>IF(N146="nulová",J146,0)</f>
        <v>0</v>
      </c>
      <c r="BJ146" s="3" t="s">
        <v>10</v>
      </c>
      <c r="BK146" s="81">
        <f>ROUND(I146*H146,2)</f>
        <v>0</v>
      </c>
      <c r="BL146" s="3" t="s">
        <v>179</v>
      </c>
      <c r="BM146" s="152" t="s">
        <v>202</v>
      </c>
    </row>
    <row r="147" spans="1:65" ht="14.25" customHeight="1">
      <c r="A147" s="153"/>
      <c r="B147" s="154"/>
      <c r="C147" s="153"/>
      <c r="D147" s="155" t="s">
        <v>181</v>
      </c>
      <c r="E147" s="156" t="s">
        <v>1</v>
      </c>
      <c r="F147" s="157" t="s">
        <v>207</v>
      </c>
      <c r="G147" s="153"/>
      <c r="H147" s="158">
        <v>5</v>
      </c>
      <c r="I147" s="153"/>
      <c r="J147" s="153"/>
      <c r="K147" s="153"/>
      <c r="L147" s="154"/>
      <c r="M147" s="159"/>
      <c r="N147" s="153"/>
      <c r="O147" s="153"/>
      <c r="P147" s="153"/>
      <c r="Q147" s="153"/>
      <c r="R147" s="153"/>
      <c r="S147" s="153"/>
      <c r="T147" s="160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6" t="s">
        <v>181</v>
      </c>
      <c r="AU147" s="156" t="s">
        <v>10</v>
      </c>
      <c r="AV147" s="153" t="s">
        <v>10</v>
      </c>
      <c r="AW147" s="153" t="s">
        <v>64</v>
      </c>
      <c r="AX147" s="153" t="s">
        <v>153</v>
      </c>
      <c r="AY147" s="156" t="s">
        <v>172</v>
      </c>
      <c r="AZ147" s="153"/>
      <c r="BA147" s="153"/>
      <c r="BB147" s="153"/>
      <c r="BC147" s="153"/>
      <c r="BD147" s="153"/>
      <c r="BE147" s="153"/>
      <c r="BF147" s="153"/>
      <c r="BG147" s="153"/>
      <c r="BH147" s="153"/>
      <c r="BI147" s="153"/>
      <c r="BJ147" s="153"/>
      <c r="BK147" s="153"/>
      <c r="BL147" s="153"/>
      <c r="BM147" s="153"/>
    </row>
    <row r="148" spans="1:65" ht="24" customHeight="1">
      <c r="A148" s="16"/>
      <c r="B148" s="17"/>
      <c r="C148" s="141" t="s">
        <v>10</v>
      </c>
      <c r="D148" s="141" t="s">
        <v>175</v>
      </c>
      <c r="E148" s="142" t="s">
        <v>923</v>
      </c>
      <c r="F148" s="143" t="s">
        <v>924</v>
      </c>
      <c r="G148" s="144" t="s">
        <v>193</v>
      </c>
      <c r="H148" s="145">
        <v>1</v>
      </c>
      <c r="I148" s="146"/>
      <c r="J148" s="147">
        <f t="shared" ref="J148:J149" si="10">ROUND(I148*H148,2)</f>
        <v>0</v>
      </c>
      <c r="K148" s="148"/>
      <c r="L148" s="17"/>
      <c r="M148" s="149" t="s">
        <v>1</v>
      </c>
      <c r="N148" s="75" t="s">
        <v>75</v>
      </c>
      <c r="O148" s="16"/>
      <c r="P148" s="150">
        <f t="shared" ref="P148:P149" si="11">O148*H148</f>
        <v>0</v>
      </c>
      <c r="Q148" s="150">
        <v>1.9130000000000001E-2</v>
      </c>
      <c r="R148" s="150">
        <f t="shared" ref="R148:R149" si="12">Q148*H148</f>
        <v>1.9130000000000001E-2</v>
      </c>
      <c r="S148" s="150">
        <v>0</v>
      </c>
      <c r="T148" s="151">
        <f t="shared" ref="T148:T149" si="13">S148*H148</f>
        <v>0</v>
      </c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52" t="s">
        <v>179</v>
      </c>
      <c r="AS148" s="16"/>
      <c r="AT148" s="152" t="s">
        <v>175</v>
      </c>
      <c r="AU148" s="152" t="s">
        <v>10</v>
      </c>
      <c r="AV148" s="16"/>
      <c r="AW148" s="16"/>
      <c r="AX148" s="16"/>
      <c r="AY148" s="3" t="s">
        <v>172</v>
      </c>
      <c r="AZ148" s="16"/>
      <c r="BA148" s="16"/>
      <c r="BB148" s="16"/>
      <c r="BC148" s="16"/>
      <c r="BD148" s="16"/>
      <c r="BE148" s="81">
        <f t="shared" ref="BE148:BE149" si="14">IF(N148="základná",J148,0)</f>
        <v>0</v>
      </c>
      <c r="BF148" s="81">
        <f t="shared" ref="BF148:BF149" si="15">IF(N148="znížená",J148,0)</f>
        <v>0</v>
      </c>
      <c r="BG148" s="81">
        <f t="shared" ref="BG148:BG149" si="16">IF(N148="zákl. prenesená",J148,0)</f>
        <v>0</v>
      </c>
      <c r="BH148" s="81">
        <f t="shared" ref="BH148:BH149" si="17">IF(N148="zníž. prenesená",J148,0)</f>
        <v>0</v>
      </c>
      <c r="BI148" s="81">
        <f t="shared" ref="BI148:BI149" si="18">IF(N148="nulová",J148,0)</f>
        <v>0</v>
      </c>
      <c r="BJ148" s="3" t="s">
        <v>10</v>
      </c>
      <c r="BK148" s="81">
        <f t="shared" ref="BK148:BK149" si="19">ROUND(I148*H148,2)</f>
        <v>0</v>
      </c>
      <c r="BL148" s="3" t="s">
        <v>179</v>
      </c>
      <c r="BM148" s="152" t="s">
        <v>925</v>
      </c>
    </row>
    <row r="149" spans="1:65" ht="24" customHeight="1">
      <c r="A149" s="16"/>
      <c r="B149" s="17"/>
      <c r="C149" s="141" t="s">
        <v>187</v>
      </c>
      <c r="D149" s="141" t="s">
        <v>175</v>
      </c>
      <c r="E149" s="142" t="s">
        <v>926</v>
      </c>
      <c r="F149" s="143" t="s">
        <v>927</v>
      </c>
      <c r="G149" s="144" t="s">
        <v>178</v>
      </c>
      <c r="H149" s="145">
        <v>4.9720000000000004</v>
      </c>
      <c r="I149" s="146"/>
      <c r="J149" s="147">
        <f t="shared" si="10"/>
        <v>0</v>
      </c>
      <c r="K149" s="148"/>
      <c r="L149" s="17"/>
      <c r="M149" s="149" t="s">
        <v>1</v>
      </c>
      <c r="N149" s="75" t="s">
        <v>75</v>
      </c>
      <c r="O149" s="16"/>
      <c r="P149" s="150">
        <f t="shared" si="11"/>
        <v>0</v>
      </c>
      <c r="Q149" s="150">
        <v>7.1940000000000004E-2</v>
      </c>
      <c r="R149" s="150">
        <f t="shared" si="12"/>
        <v>0.35768568000000006</v>
      </c>
      <c r="S149" s="150">
        <v>0</v>
      </c>
      <c r="T149" s="151">
        <f t="shared" si="13"/>
        <v>0</v>
      </c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52" t="s">
        <v>179</v>
      </c>
      <c r="AS149" s="16"/>
      <c r="AT149" s="152" t="s">
        <v>175</v>
      </c>
      <c r="AU149" s="152" t="s">
        <v>10</v>
      </c>
      <c r="AV149" s="16"/>
      <c r="AW149" s="16"/>
      <c r="AX149" s="16"/>
      <c r="AY149" s="3" t="s">
        <v>172</v>
      </c>
      <c r="AZ149" s="16"/>
      <c r="BA149" s="16"/>
      <c r="BB149" s="16"/>
      <c r="BC149" s="16"/>
      <c r="BD149" s="16"/>
      <c r="BE149" s="81">
        <f t="shared" si="14"/>
        <v>0</v>
      </c>
      <c r="BF149" s="81">
        <f t="shared" si="15"/>
        <v>0</v>
      </c>
      <c r="BG149" s="81">
        <f t="shared" si="16"/>
        <v>0</v>
      </c>
      <c r="BH149" s="81">
        <f t="shared" si="17"/>
        <v>0</v>
      </c>
      <c r="BI149" s="81">
        <f t="shared" si="18"/>
        <v>0</v>
      </c>
      <c r="BJ149" s="3" t="s">
        <v>10</v>
      </c>
      <c r="BK149" s="81">
        <f t="shared" si="19"/>
        <v>0</v>
      </c>
      <c r="BL149" s="3" t="s">
        <v>179</v>
      </c>
      <c r="BM149" s="152" t="s">
        <v>928</v>
      </c>
    </row>
    <row r="150" spans="1:65" ht="14.25" customHeight="1">
      <c r="A150" s="153"/>
      <c r="B150" s="154"/>
      <c r="C150" s="153"/>
      <c r="D150" s="155" t="s">
        <v>181</v>
      </c>
      <c r="E150" s="156" t="s">
        <v>1</v>
      </c>
      <c r="F150" s="157" t="s">
        <v>929</v>
      </c>
      <c r="G150" s="153"/>
      <c r="H150" s="158">
        <v>4.9720000000000004</v>
      </c>
      <c r="I150" s="153"/>
      <c r="J150" s="153"/>
      <c r="K150" s="153"/>
      <c r="L150" s="154"/>
      <c r="M150" s="159"/>
      <c r="N150" s="153"/>
      <c r="O150" s="153"/>
      <c r="P150" s="153"/>
      <c r="Q150" s="153"/>
      <c r="R150" s="153"/>
      <c r="S150" s="153"/>
      <c r="T150" s="160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6" t="s">
        <v>181</v>
      </c>
      <c r="AU150" s="156" t="s">
        <v>10</v>
      </c>
      <c r="AV150" s="153" t="s">
        <v>10</v>
      </c>
      <c r="AW150" s="153" t="s">
        <v>64</v>
      </c>
      <c r="AX150" s="153" t="s">
        <v>153</v>
      </c>
      <c r="AY150" s="156" t="s">
        <v>172</v>
      </c>
      <c r="AZ150" s="153"/>
      <c r="BA150" s="153"/>
      <c r="BB150" s="153"/>
      <c r="BC150" s="153"/>
      <c r="BD150" s="153"/>
      <c r="BE150" s="153"/>
      <c r="BF150" s="153"/>
      <c r="BG150" s="153"/>
      <c r="BH150" s="153"/>
      <c r="BI150" s="153"/>
      <c r="BJ150" s="153"/>
      <c r="BK150" s="153"/>
      <c r="BL150" s="153"/>
      <c r="BM150" s="153"/>
    </row>
    <row r="151" spans="1:65" ht="22.5" customHeight="1">
      <c r="A151" s="128"/>
      <c r="B151" s="129"/>
      <c r="C151" s="128"/>
      <c r="D151" s="130" t="s">
        <v>145</v>
      </c>
      <c r="E151" s="139" t="s">
        <v>173</v>
      </c>
      <c r="F151" s="139" t="s">
        <v>174</v>
      </c>
      <c r="G151" s="128"/>
      <c r="H151" s="128"/>
      <c r="I151" s="128"/>
      <c r="J151" s="140">
        <f>BK151</f>
        <v>0</v>
      </c>
      <c r="K151" s="128"/>
      <c r="L151" s="129"/>
      <c r="M151" s="133"/>
      <c r="N151" s="128"/>
      <c r="O151" s="128"/>
      <c r="P151" s="135">
        <f>SUM(P152:P182)</f>
        <v>0</v>
      </c>
      <c r="Q151" s="128"/>
      <c r="R151" s="135">
        <f>SUM(R152:R182)</f>
        <v>0.79196825999999998</v>
      </c>
      <c r="S151" s="128"/>
      <c r="T151" s="136">
        <f>SUM(T152:T182)</f>
        <v>0</v>
      </c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30" t="s">
        <v>153</v>
      </c>
      <c r="AS151" s="128"/>
      <c r="AT151" s="137" t="s">
        <v>145</v>
      </c>
      <c r="AU151" s="137" t="s">
        <v>153</v>
      </c>
      <c r="AV151" s="128"/>
      <c r="AW151" s="128"/>
      <c r="AX151" s="128"/>
      <c r="AY151" s="130" t="s">
        <v>172</v>
      </c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38">
        <f>SUM(BK152:BK182)</f>
        <v>0</v>
      </c>
      <c r="BL151" s="128"/>
      <c r="BM151" s="128"/>
    </row>
    <row r="152" spans="1:65" ht="24" customHeight="1">
      <c r="A152" s="16"/>
      <c r="B152" s="17"/>
      <c r="C152" s="141" t="s">
        <v>179</v>
      </c>
      <c r="D152" s="141" t="s">
        <v>175</v>
      </c>
      <c r="E152" s="142" t="s">
        <v>203</v>
      </c>
      <c r="F152" s="143" t="s">
        <v>204</v>
      </c>
      <c r="G152" s="144" t="s">
        <v>193</v>
      </c>
      <c r="H152" s="145">
        <v>1</v>
      </c>
      <c r="I152" s="146"/>
      <c r="J152" s="147">
        <f>ROUND(I152*H152,2)</f>
        <v>0</v>
      </c>
      <c r="K152" s="148"/>
      <c r="L152" s="17"/>
      <c r="M152" s="149" t="s">
        <v>1</v>
      </c>
      <c r="N152" s="75" t="s">
        <v>75</v>
      </c>
      <c r="O152" s="16"/>
      <c r="P152" s="150">
        <f>O152*H152</f>
        <v>0</v>
      </c>
      <c r="Q152" s="150">
        <v>3.79E-3</v>
      </c>
      <c r="R152" s="150">
        <f>Q152*H152</f>
        <v>3.79E-3</v>
      </c>
      <c r="S152" s="150">
        <v>0</v>
      </c>
      <c r="T152" s="151">
        <f>S152*H152</f>
        <v>0</v>
      </c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52" t="s">
        <v>179</v>
      </c>
      <c r="AS152" s="16"/>
      <c r="AT152" s="152" t="s">
        <v>175</v>
      </c>
      <c r="AU152" s="152" t="s">
        <v>10</v>
      </c>
      <c r="AV152" s="16"/>
      <c r="AW152" s="16"/>
      <c r="AX152" s="16"/>
      <c r="AY152" s="3" t="s">
        <v>172</v>
      </c>
      <c r="AZ152" s="16"/>
      <c r="BA152" s="16"/>
      <c r="BB152" s="16"/>
      <c r="BC152" s="16"/>
      <c r="BD152" s="16"/>
      <c r="BE152" s="81">
        <f>IF(N152="základná",J152,0)</f>
        <v>0</v>
      </c>
      <c r="BF152" s="81">
        <f>IF(N152="znížená",J152,0)</f>
        <v>0</v>
      </c>
      <c r="BG152" s="81">
        <f>IF(N152="zákl. prenesená",J152,0)</f>
        <v>0</v>
      </c>
      <c r="BH152" s="81">
        <f>IF(N152="zníž. prenesená",J152,0)</f>
        <v>0</v>
      </c>
      <c r="BI152" s="81">
        <f>IF(N152="nulová",J152,0)</f>
        <v>0</v>
      </c>
      <c r="BJ152" s="3" t="s">
        <v>10</v>
      </c>
      <c r="BK152" s="81">
        <f>ROUND(I152*H152,2)</f>
        <v>0</v>
      </c>
      <c r="BL152" s="3" t="s">
        <v>179</v>
      </c>
      <c r="BM152" s="152" t="s">
        <v>211</v>
      </c>
    </row>
    <row r="153" spans="1:65" ht="14.25" customHeight="1">
      <c r="A153" s="153"/>
      <c r="B153" s="154"/>
      <c r="C153" s="153"/>
      <c r="D153" s="155" t="s">
        <v>181</v>
      </c>
      <c r="E153" s="156" t="s">
        <v>1</v>
      </c>
      <c r="F153" s="157" t="s">
        <v>153</v>
      </c>
      <c r="G153" s="153"/>
      <c r="H153" s="158">
        <v>1</v>
      </c>
      <c r="I153" s="153"/>
      <c r="J153" s="153"/>
      <c r="K153" s="153"/>
      <c r="L153" s="154"/>
      <c r="M153" s="159"/>
      <c r="N153" s="153"/>
      <c r="O153" s="153"/>
      <c r="P153" s="153"/>
      <c r="Q153" s="153"/>
      <c r="R153" s="153"/>
      <c r="S153" s="153"/>
      <c r="T153" s="160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6" t="s">
        <v>181</v>
      </c>
      <c r="AU153" s="156" t="s">
        <v>10</v>
      </c>
      <c r="AV153" s="153" t="s">
        <v>10</v>
      </c>
      <c r="AW153" s="153" t="s">
        <v>64</v>
      </c>
      <c r="AX153" s="153" t="s">
        <v>153</v>
      </c>
      <c r="AY153" s="156" t="s">
        <v>172</v>
      </c>
      <c r="AZ153" s="153"/>
      <c r="BA153" s="153"/>
      <c r="BB153" s="153"/>
      <c r="BC153" s="153"/>
      <c r="BD153" s="153"/>
      <c r="BE153" s="153"/>
      <c r="BF153" s="153"/>
      <c r="BG153" s="153"/>
      <c r="BH153" s="153"/>
      <c r="BI153" s="153"/>
      <c r="BJ153" s="153"/>
      <c r="BK153" s="153"/>
      <c r="BL153" s="153"/>
      <c r="BM153" s="153"/>
    </row>
    <row r="154" spans="1:65" ht="36" customHeight="1">
      <c r="A154" s="16"/>
      <c r="B154" s="17"/>
      <c r="C154" s="141" t="s">
        <v>207</v>
      </c>
      <c r="D154" s="141" t="s">
        <v>175</v>
      </c>
      <c r="E154" s="142" t="s">
        <v>217</v>
      </c>
      <c r="F154" s="143" t="s">
        <v>218</v>
      </c>
      <c r="G154" s="144" t="s">
        <v>178</v>
      </c>
      <c r="H154" s="145">
        <v>2.9830000000000001</v>
      </c>
      <c r="I154" s="146"/>
      <c r="J154" s="147">
        <f>ROUND(I154*H154,2)</f>
        <v>0</v>
      </c>
      <c r="K154" s="148"/>
      <c r="L154" s="17"/>
      <c r="M154" s="149" t="s">
        <v>1</v>
      </c>
      <c r="N154" s="75" t="s">
        <v>75</v>
      </c>
      <c r="O154" s="16"/>
      <c r="P154" s="150">
        <f>O154*H154</f>
        <v>0</v>
      </c>
      <c r="Q154" s="150">
        <v>4.1700000000000001E-3</v>
      </c>
      <c r="R154" s="150">
        <f>Q154*H154</f>
        <v>1.2439110000000001E-2</v>
      </c>
      <c r="S154" s="150">
        <v>0</v>
      </c>
      <c r="T154" s="151">
        <f>S154*H154</f>
        <v>0</v>
      </c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52" t="s">
        <v>179</v>
      </c>
      <c r="AS154" s="16"/>
      <c r="AT154" s="152" t="s">
        <v>175</v>
      </c>
      <c r="AU154" s="152" t="s">
        <v>10</v>
      </c>
      <c r="AV154" s="16"/>
      <c r="AW154" s="16"/>
      <c r="AX154" s="16"/>
      <c r="AY154" s="3" t="s">
        <v>172</v>
      </c>
      <c r="AZ154" s="16"/>
      <c r="BA154" s="16"/>
      <c r="BB154" s="16"/>
      <c r="BC154" s="16"/>
      <c r="BD154" s="16"/>
      <c r="BE154" s="81">
        <f>IF(N154="základná",J154,0)</f>
        <v>0</v>
      </c>
      <c r="BF154" s="81">
        <f>IF(N154="znížená",J154,0)</f>
        <v>0</v>
      </c>
      <c r="BG154" s="81">
        <f>IF(N154="zákl. prenesená",J154,0)</f>
        <v>0</v>
      </c>
      <c r="BH154" s="81">
        <f>IF(N154="zníž. prenesená",J154,0)</f>
        <v>0</v>
      </c>
      <c r="BI154" s="81">
        <f>IF(N154="nulová",J154,0)</f>
        <v>0</v>
      </c>
      <c r="BJ154" s="3" t="s">
        <v>10</v>
      </c>
      <c r="BK154" s="81">
        <f>ROUND(I154*H154,2)</f>
        <v>0</v>
      </c>
      <c r="BL154" s="3" t="s">
        <v>179</v>
      </c>
      <c r="BM154" s="152" t="s">
        <v>228</v>
      </c>
    </row>
    <row r="155" spans="1:65" ht="14.25" customHeight="1">
      <c r="A155" s="153"/>
      <c r="B155" s="154"/>
      <c r="C155" s="153"/>
      <c r="D155" s="155" t="s">
        <v>181</v>
      </c>
      <c r="E155" s="156" t="s">
        <v>1</v>
      </c>
      <c r="F155" s="157" t="s">
        <v>25</v>
      </c>
      <c r="G155" s="153"/>
      <c r="H155" s="158">
        <v>2.9830000000000001</v>
      </c>
      <c r="I155" s="153"/>
      <c r="J155" s="153"/>
      <c r="K155" s="153"/>
      <c r="L155" s="154"/>
      <c r="M155" s="159"/>
      <c r="N155" s="153"/>
      <c r="O155" s="153"/>
      <c r="P155" s="153"/>
      <c r="Q155" s="153"/>
      <c r="R155" s="153"/>
      <c r="S155" s="153"/>
      <c r="T155" s="160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6" t="s">
        <v>181</v>
      </c>
      <c r="AU155" s="156" t="s">
        <v>10</v>
      </c>
      <c r="AV155" s="153" t="s">
        <v>10</v>
      </c>
      <c r="AW155" s="153" t="s">
        <v>64</v>
      </c>
      <c r="AX155" s="153" t="s">
        <v>153</v>
      </c>
      <c r="AY155" s="156" t="s">
        <v>172</v>
      </c>
      <c r="AZ155" s="153"/>
      <c r="BA155" s="153"/>
      <c r="BB155" s="153"/>
      <c r="BC155" s="153"/>
      <c r="BD155" s="153"/>
      <c r="BE155" s="153"/>
      <c r="BF155" s="153"/>
      <c r="BG155" s="153"/>
      <c r="BH155" s="153"/>
      <c r="BI155" s="153"/>
      <c r="BJ155" s="153"/>
      <c r="BK155" s="153"/>
      <c r="BL155" s="153"/>
      <c r="BM155" s="153"/>
    </row>
    <row r="156" spans="1:65" ht="24" customHeight="1">
      <c r="A156" s="16"/>
      <c r="B156" s="17"/>
      <c r="C156" s="141" t="s">
        <v>173</v>
      </c>
      <c r="D156" s="141" t="s">
        <v>175</v>
      </c>
      <c r="E156" s="142" t="s">
        <v>229</v>
      </c>
      <c r="F156" s="143" t="s">
        <v>230</v>
      </c>
      <c r="G156" s="144" t="s">
        <v>178</v>
      </c>
      <c r="H156" s="145">
        <v>2.9830000000000001</v>
      </c>
      <c r="I156" s="146"/>
      <c r="J156" s="147">
        <f>ROUND(I156*H156,2)</f>
        <v>0</v>
      </c>
      <c r="K156" s="148"/>
      <c r="L156" s="17"/>
      <c r="M156" s="149" t="s">
        <v>1</v>
      </c>
      <c r="N156" s="75" t="s">
        <v>75</v>
      </c>
      <c r="O156" s="16"/>
      <c r="P156" s="150">
        <f>O156*H156</f>
        <v>0</v>
      </c>
      <c r="Q156" s="150">
        <v>2.3000000000000001E-4</v>
      </c>
      <c r="R156" s="150">
        <f>Q156*H156</f>
        <v>6.8609000000000009E-4</v>
      </c>
      <c r="S156" s="150">
        <v>0</v>
      </c>
      <c r="T156" s="151">
        <f>S156*H156</f>
        <v>0</v>
      </c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52" t="s">
        <v>179</v>
      </c>
      <c r="AS156" s="16"/>
      <c r="AT156" s="152" t="s">
        <v>175</v>
      </c>
      <c r="AU156" s="152" t="s">
        <v>10</v>
      </c>
      <c r="AV156" s="16"/>
      <c r="AW156" s="16"/>
      <c r="AX156" s="16"/>
      <c r="AY156" s="3" t="s">
        <v>172</v>
      </c>
      <c r="AZ156" s="16"/>
      <c r="BA156" s="16"/>
      <c r="BB156" s="16"/>
      <c r="BC156" s="16"/>
      <c r="BD156" s="16"/>
      <c r="BE156" s="81">
        <f>IF(N156="základná",J156,0)</f>
        <v>0</v>
      </c>
      <c r="BF156" s="81">
        <f>IF(N156="znížená",J156,0)</f>
        <v>0</v>
      </c>
      <c r="BG156" s="81">
        <f>IF(N156="zákl. prenesená",J156,0)</f>
        <v>0</v>
      </c>
      <c r="BH156" s="81">
        <f>IF(N156="zníž. prenesená",J156,0)</f>
        <v>0</v>
      </c>
      <c r="BI156" s="81">
        <f>IF(N156="nulová",J156,0)</f>
        <v>0</v>
      </c>
      <c r="BJ156" s="3" t="s">
        <v>10</v>
      </c>
      <c r="BK156" s="81">
        <f>ROUND(I156*H156,2)</f>
        <v>0</v>
      </c>
      <c r="BL156" s="3" t="s">
        <v>179</v>
      </c>
      <c r="BM156" s="152" t="s">
        <v>236</v>
      </c>
    </row>
    <row r="157" spans="1:65" ht="14.25" customHeight="1">
      <c r="A157" s="153"/>
      <c r="B157" s="154"/>
      <c r="C157" s="153"/>
      <c r="D157" s="155" t="s">
        <v>181</v>
      </c>
      <c r="E157" s="156" t="s">
        <v>1</v>
      </c>
      <c r="F157" s="157" t="s">
        <v>25</v>
      </c>
      <c r="G157" s="153"/>
      <c r="H157" s="158">
        <v>2.9830000000000001</v>
      </c>
      <c r="I157" s="153"/>
      <c r="J157" s="153"/>
      <c r="K157" s="153"/>
      <c r="L157" s="154"/>
      <c r="M157" s="159"/>
      <c r="N157" s="153"/>
      <c r="O157" s="153"/>
      <c r="P157" s="153"/>
      <c r="Q157" s="153"/>
      <c r="R157" s="153"/>
      <c r="S157" s="153"/>
      <c r="T157" s="160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6" t="s">
        <v>181</v>
      </c>
      <c r="AU157" s="156" t="s">
        <v>10</v>
      </c>
      <c r="AV157" s="153" t="s">
        <v>10</v>
      </c>
      <c r="AW157" s="153" t="s">
        <v>64</v>
      </c>
      <c r="AX157" s="153" t="s">
        <v>153</v>
      </c>
      <c r="AY157" s="156" t="s">
        <v>172</v>
      </c>
      <c r="AZ157" s="153"/>
      <c r="BA157" s="153"/>
      <c r="BB157" s="153"/>
      <c r="BC157" s="153"/>
      <c r="BD157" s="153"/>
      <c r="BE157" s="153"/>
      <c r="BF157" s="153"/>
      <c r="BG157" s="153"/>
      <c r="BH157" s="153"/>
      <c r="BI157" s="153"/>
      <c r="BJ157" s="153"/>
      <c r="BK157" s="153"/>
      <c r="BL157" s="153"/>
      <c r="BM157" s="153"/>
    </row>
    <row r="158" spans="1:65" ht="24" customHeight="1">
      <c r="A158" s="16"/>
      <c r="B158" s="17"/>
      <c r="C158" s="141" t="s">
        <v>220</v>
      </c>
      <c r="D158" s="141" t="s">
        <v>175</v>
      </c>
      <c r="E158" s="142" t="s">
        <v>240</v>
      </c>
      <c r="F158" s="143" t="s">
        <v>241</v>
      </c>
      <c r="G158" s="144" t="s">
        <v>178</v>
      </c>
      <c r="H158" s="145">
        <v>2.9830000000000001</v>
      </c>
      <c r="I158" s="146"/>
      <c r="J158" s="147">
        <f>ROUND(I158*H158,2)</f>
        <v>0</v>
      </c>
      <c r="K158" s="148"/>
      <c r="L158" s="17"/>
      <c r="M158" s="149" t="s">
        <v>1</v>
      </c>
      <c r="N158" s="75" t="s">
        <v>75</v>
      </c>
      <c r="O158" s="16"/>
      <c r="P158" s="150">
        <f>O158*H158</f>
        <v>0</v>
      </c>
      <c r="Q158" s="150">
        <v>4.9500000000000004E-3</v>
      </c>
      <c r="R158" s="150">
        <f>Q158*H158</f>
        <v>1.4765850000000002E-2</v>
      </c>
      <c r="S158" s="150">
        <v>0</v>
      </c>
      <c r="T158" s="151">
        <f>S158*H158</f>
        <v>0</v>
      </c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52" t="s">
        <v>179</v>
      </c>
      <c r="AS158" s="16"/>
      <c r="AT158" s="152" t="s">
        <v>175</v>
      </c>
      <c r="AU158" s="152" t="s">
        <v>10</v>
      </c>
      <c r="AV158" s="16"/>
      <c r="AW158" s="16"/>
      <c r="AX158" s="16"/>
      <c r="AY158" s="3" t="s">
        <v>172</v>
      </c>
      <c r="AZ158" s="16"/>
      <c r="BA158" s="16"/>
      <c r="BB158" s="16"/>
      <c r="BC158" s="16"/>
      <c r="BD158" s="16"/>
      <c r="BE158" s="81">
        <f>IF(N158="základná",J158,0)</f>
        <v>0</v>
      </c>
      <c r="BF158" s="81">
        <f>IF(N158="znížená",J158,0)</f>
        <v>0</v>
      </c>
      <c r="BG158" s="81">
        <f>IF(N158="zákl. prenesená",J158,0)</f>
        <v>0</v>
      </c>
      <c r="BH158" s="81">
        <f>IF(N158="zníž. prenesená",J158,0)</f>
        <v>0</v>
      </c>
      <c r="BI158" s="81">
        <f>IF(N158="nulová",J158,0)</f>
        <v>0</v>
      </c>
      <c r="BJ158" s="3" t="s">
        <v>10</v>
      </c>
      <c r="BK158" s="81">
        <f>ROUND(I158*H158,2)</f>
        <v>0</v>
      </c>
      <c r="BL158" s="3" t="s">
        <v>179</v>
      </c>
      <c r="BM158" s="152" t="s">
        <v>246</v>
      </c>
    </row>
    <row r="159" spans="1:65" ht="14.25" customHeight="1">
      <c r="A159" s="153"/>
      <c r="B159" s="154"/>
      <c r="C159" s="153"/>
      <c r="D159" s="155" t="s">
        <v>181</v>
      </c>
      <c r="E159" s="156" t="s">
        <v>1</v>
      </c>
      <c r="F159" s="157" t="s">
        <v>25</v>
      </c>
      <c r="G159" s="153"/>
      <c r="H159" s="158">
        <v>2.9830000000000001</v>
      </c>
      <c r="I159" s="153"/>
      <c r="J159" s="153"/>
      <c r="K159" s="153"/>
      <c r="L159" s="154"/>
      <c r="M159" s="159"/>
      <c r="N159" s="153"/>
      <c r="O159" s="153"/>
      <c r="P159" s="153"/>
      <c r="Q159" s="153"/>
      <c r="R159" s="153"/>
      <c r="S159" s="153"/>
      <c r="T159" s="160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6" t="s">
        <v>181</v>
      </c>
      <c r="AU159" s="156" t="s">
        <v>10</v>
      </c>
      <c r="AV159" s="153" t="s">
        <v>10</v>
      </c>
      <c r="AW159" s="153" t="s">
        <v>64</v>
      </c>
      <c r="AX159" s="153" t="s">
        <v>153</v>
      </c>
      <c r="AY159" s="156" t="s">
        <v>172</v>
      </c>
      <c r="AZ159" s="153"/>
      <c r="BA159" s="153"/>
      <c r="BB159" s="153"/>
      <c r="BC159" s="153"/>
      <c r="BD159" s="153"/>
      <c r="BE159" s="153"/>
      <c r="BF159" s="153"/>
      <c r="BG159" s="153"/>
      <c r="BH159" s="153"/>
      <c r="BI159" s="153"/>
      <c r="BJ159" s="153"/>
      <c r="BK159" s="153"/>
      <c r="BL159" s="153"/>
      <c r="BM159" s="153"/>
    </row>
    <row r="160" spans="1:65" ht="24" customHeight="1">
      <c r="A160" s="16"/>
      <c r="B160" s="17"/>
      <c r="C160" s="141" t="s">
        <v>225</v>
      </c>
      <c r="D160" s="141" t="s">
        <v>175</v>
      </c>
      <c r="E160" s="142" t="s">
        <v>249</v>
      </c>
      <c r="F160" s="143" t="s">
        <v>250</v>
      </c>
      <c r="G160" s="144" t="s">
        <v>193</v>
      </c>
      <c r="H160" s="145">
        <v>2</v>
      </c>
      <c r="I160" s="146"/>
      <c r="J160" s="147">
        <f>ROUND(I160*H160,2)</f>
        <v>0</v>
      </c>
      <c r="K160" s="148"/>
      <c r="L160" s="17"/>
      <c r="M160" s="149" t="s">
        <v>1</v>
      </c>
      <c r="N160" s="75" t="s">
        <v>75</v>
      </c>
      <c r="O160" s="16"/>
      <c r="P160" s="150">
        <f>O160*H160</f>
        <v>0</v>
      </c>
      <c r="Q160" s="150">
        <v>3.0400000000000002E-3</v>
      </c>
      <c r="R160" s="150">
        <f>Q160*H160</f>
        <v>6.0800000000000003E-3</v>
      </c>
      <c r="S160" s="150">
        <v>0</v>
      </c>
      <c r="T160" s="151">
        <f>S160*H160</f>
        <v>0</v>
      </c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52" t="s">
        <v>179</v>
      </c>
      <c r="AS160" s="16"/>
      <c r="AT160" s="152" t="s">
        <v>175</v>
      </c>
      <c r="AU160" s="152" t="s">
        <v>10</v>
      </c>
      <c r="AV160" s="16"/>
      <c r="AW160" s="16"/>
      <c r="AX160" s="16"/>
      <c r="AY160" s="3" t="s">
        <v>172</v>
      </c>
      <c r="AZ160" s="16"/>
      <c r="BA160" s="16"/>
      <c r="BB160" s="16"/>
      <c r="BC160" s="16"/>
      <c r="BD160" s="16"/>
      <c r="BE160" s="81">
        <f>IF(N160="základná",J160,0)</f>
        <v>0</v>
      </c>
      <c r="BF160" s="81">
        <f>IF(N160="znížená",J160,0)</f>
        <v>0</v>
      </c>
      <c r="BG160" s="81">
        <f>IF(N160="zákl. prenesená",J160,0)</f>
        <v>0</v>
      </c>
      <c r="BH160" s="81">
        <f>IF(N160="zníž. prenesená",J160,0)</f>
        <v>0</v>
      </c>
      <c r="BI160" s="81">
        <f>IF(N160="nulová",J160,0)</f>
        <v>0</v>
      </c>
      <c r="BJ160" s="3" t="s">
        <v>10</v>
      </c>
      <c r="BK160" s="81">
        <f>ROUND(I160*H160,2)</f>
        <v>0</v>
      </c>
      <c r="BL160" s="3" t="s">
        <v>179</v>
      </c>
      <c r="BM160" s="152" t="s">
        <v>256</v>
      </c>
    </row>
    <row r="161" spans="1:65" ht="14.25" customHeight="1">
      <c r="A161" s="153"/>
      <c r="B161" s="154"/>
      <c r="C161" s="153"/>
      <c r="D161" s="155" t="s">
        <v>181</v>
      </c>
      <c r="E161" s="156" t="s">
        <v>1</v>
      </c>
      <c r="F161" s="157" t="s">
        <v>10</v>
      </c>
      <c r="G161" s="153"/>
      <c r="H161" s="158">
        <v>2</v>
      </c>
      <c r="I161" s="153"/>
      <c r="J161" s="153"/>
      <c r="K161" s="153"/>
      <c r="L161" s="154"/>
      <c r="M161" s="159"/>
      <c r="N161" s="153"/>
      <c r="O161" s="153"/>
      <c r="P161" s="153"/>
      <c r="Q161" s="153"/>
      <c r="R161" s="153"/>
      <c r="S161" s="153"/>
      <c r="T161" s="160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6" t="s">
        <v>181</v>
      </c>
      <c r="AU161" s="156" t="s">
        <v>10</v>
      </c>
      <c r="AV161" s="153" t="s">
        <v>10</v>
      </c>
      <c r="AW161" s="153" t="s">
        <v>64</v>
      </c>
      <c r="AX161" s="153" t="s">
        <v>153</v>
      </c>
      <c r="AY161" s="156" t="s">
        <v>172</v>
      </c>
      <c r="AZ161" s="153"/>
      <c r="BA161" s="153"/>
      <c r="BB161" s="153"/>
      <c r="BC161" s="153"/>
      <c r="BD161" s="153"/>
      <c r="BE161" s="153"/>
      <c r="BF161" s="153"/>
      <c r="BG161" s="153"/>
      <c r="BH161" s="153"/>
      <c r="BI161" s="153"/>
      <c r="BJ161" s="153"/>
      <c r="BK161" s="153"/>
      <c r="BL161" s="153"/>
      <c r="BM161" s="153"/>
    </row>
    <row r="162" spans="1:65" ht="24" customHeight="1">
      <c r="A162" s="16"/>
      <c r="B162" s="17"/>
      <c r="C162" s="141" t="s">
        <v>17</v>
      </c>
      <c r="D162" s="141" t="s">
        <v>175</v>
      </c>
      <c r="E162" s="142" t="s">
        <v>257</v>
      </c>
      <c r="F162" s="143" t="s">
        <v>258</v>
      </c>
      <c r="G162" s="144" t="s">
        <v>178</v>
      </c>
      <c r="H162" s="145">
        <v>0.315</v>
      </c>
      <c r="I162" s="146"/>
      <c r="J162" s="147">
        <f>ROUND(I162*H162,2)</f>
        <v>0</v>
      </c>
      <c r="K162" s="148"/>
      <c r="L162" s="17"/>
      <c r="M162" s="149" t="s">
        <v>1</v>
      </c>
      <c r="N162" s="75" t="s">
        <v>75</v>
      </c>
      <c r="O162" s="16"/>
      <c r="P162" s="150">
        <f>O162*H162</f>
        <v>0</v>
      </c>
      <c r="Q162" s="150">
        <v>7.5520000000000004E-2</v>
      </c>
      <c r="R162" s="150">
        <f>Q162*H162</f>
        <v>2.3788800000000002E-2</v>
      </c>
      <c r="S162" s="150">
        <v>0</v>
      </c>
      <c r="T162" s="151">
        <f>S162*H162</f>
        <v>0</v>
      </c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52" t="s">
        <v>179</v>
      </c>
      <c r="AS162" s="16"/>
      <c r="AT162" s="152" t="s">
        <v>175</v>
      </c>
      <c r="AU162" s="152" t="s">
        <v>10</v>
      </c>
      <c r="AV162" s="16"/>
      <c r="AW162" s="16"/>
      <c r="AX162" s="16"/>
      <c r="AY162" s="3" t="s">
        <v>172</v>
      </c>
      <c r="AZ162" s="16"/>
      <c r="BA162" s="16"/>
      <c r="BB162" s="16"/>
      <c r="BC162" s="16"/>
      <c r="BD162" s="16"/>
      <c r="BE162" s="81">
        <f>IF(N162="základná",J162,0)</f>
        <v>0</v>
      </c>
      <c r="BF162" s="81">
        <f>IF(N162="znížená",J162,0)</f>
        <v>0</v>
      </c>
      <c r="BG162" s="81">
        <f>IF(N162="zákl. prenesená",J162,0)</f>
        <v>0</v>
      </c>
      <c r="BH162" s="81">
        <f>IF(N162="zníž. prenesená",J162,0)</f>
        <v>0</v>
      </c>
      <c r="BI162" s="81">
        <f>IF(N162="nulová",J162,0)</f>
        <v>0</v>
      </c>
      <c r="BJ162" s="3" t="s">
        <v>10</v>
      </c>
      <c r="BK162" s="81">
        <f>ROUND(I162*H162,2)</f>
        <v>0</v>
      </c>
      <c r="BL162" s="3" t="s">
        <v>179</v>
      </c>
      <c r="BM162" s="152" t="s">
        <v>262</v>
      </c>
    </row>
    <row r="163" spans="1:65" ht="14.25" customHeight="1">
      <c r="A163" s="153"/>
      <c r="B163" s="154"/>
      <c r="C163" s="153"/>
      <c r="D163" s="155" t="s">
        <v>181</v>
      </c>
      <c r="E163" s="156" t="s">
        <v>1</v>
      </c>
      <c r="F163" s="157" t="s">
        <v>930</v>
      </c>
      <c r="G163" s="153"/>
      <c r="H163" s="158">
        <v>0.315</v>
      </c>
      <c r="I163" s="153"/>
      <c r="J163" s="153"/>
      <c r="K163" s="153"/>
      <c r="L163" s="154"/>
      <c r="M163" s="159"/>
      <c r="N163" s="153"/>
      <c r="O163" s="153"/>
      <c r="P163" s="153"/>
      <c r="Q163" s="153"/>
      <c r="R163" s="153"/>
      <c r="S163" s="153"/>
      <c r="T163" s="160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6" t="s">
        <v>181</v>
      </c>
      <c r="AU163" s="156" t="s">
        <v>10</v>
      </c>
      <c r="AV163" s="153" t="s">
        <v>10</v>
      </c>
      <c r="AW163" s="153" t="s">
        <v>64</v>
      </c>
      <c r="AX163" s="153" t="s">
        <v>153</v>
      </c>
      <c r="AY163" s="156" t="s">
        <v>172</v>
      </c>
      <c r="AZ163" s="153"/>
      <c r="BA163" s="153"/>
      <c r="BB163" s="153"/>
      <c r="BC163" s="153"/>
      <c r="BD163" s="153"/>
      <c r="BE163" s="153"/>
      <c r="BF163" s="153"/>
      <c r="BG163" s="153"/>
      <c r="BH163" s="153"/>
      <c r="BI163" s="153"/>
      <c r="BJ163" s="153"/>
      <c r="BK163" s="153"/>
      <c r="BL163" s="153"/>
      <c r="BM163" s="153"/>
    </row>
    <row r="164" spans="1:65" ht="24" customHeight="1">
      <c r="A164" s="16"/>
      <c r="B164" s="17"/>
      <c r="C164" s="141" t="s">
        <v>237</v>
      </c>
      <c r="D164" s="141" t="s">
        <v>175</v>
      </c>
      <c r="E164" s="142" t="s">
        <v>265</v>
      </c>
      <c r="F164" s="143" t="s">
        <v>266</v>
      </c>
      <c r="G164" s="144" t="s">
        <v>178</v>
      </c>
      <c r="H164" s="145">
        <v>9.6340000000000003</v>
      </c>
      <c r="I164" s="146"/>
      <c r="J164" s="147">
        <f>ROUND(I164*H164,2)</f>
        <v>0</v>
      </c>
      <c r="K164" s="148"/>
      <c r="L164" s="17"/>
      <c r="M164" s="149" t="s">
        <v>1</v>
      </c>
      <c r="N164" s="75" t="s">
        <v>75</v>
      </c>
      <c r="O164" s="16"/>
      <c r="P164" s="150">
        <f>O164*H164</f>
        <v>0</v>
      </c>
      <c r="Q164" s="150">
        <v>3.98E-3</v>
      </c>
      <c r="R164" s="150">
        <f>Q164*H164</f>
        <v>3.834332E-2</v>
      </c>
      <c r="S164" s="150">
        <v>0</v>
      </c>
      <c r="T164" s="151">
        <f>S164*H164</f>
        <v>0</v>
      </c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52" t="s">
        <v>179</v>
      </c>
      <c r="AS164" s="16"/>
      <c r="AT164" s="152" t="s">
        <v>175</v>
      </c>
      <c r="AU164" s="152" t="s">
        <v>10</v>
      </c>
      <c r="AV164" s="16"/>
      <c r="AW164" s="16"/>
      <c r="AX164" s="16"/>
      <c r="AY164" s="3" t="s">
        <v>172</v>
      </c>
      <c r="AZ164" s="16"/>
      <c r="BA164" s="16"/>
      <c r="BB164" s="16"/>
      <c r="BC164" s="16"/>
      <c r="BD164" s="16"/>
      <c r="BE164" s="81">
        <f>IF(N164="základná",J164,0)</f>
        <v>0</v>
      </c>
      <c r="BF164" s="81">
        <f>IF(N164="znížená",J164,0)</f>
        <v>0</v>
      </c>
      <c r="BG164" s="81">
        <f>IF(N164="zákl. prenesená",J164,0)</f>
        <v>0</v>
      </c>
      <c r="BH164" s="81">
        <f>IF(N164="zníž. prenesená",J164,0)</f>
        <v>0</v>
      </c>
      <c r="BI164" s="81">
        <f>IF(N164="nulová",J164,0)</f>
        <v>0</v>
      </c>
      <c r="BJ164" s="3" t="s">
        <v>10</v>
      </c>
      <c r="BK164" s="81">
        <f>ROUND(I164*H164,2)</f>
        <v>0</v>
      </c>
      <c r="BL164" s="3" t="s">
        <v>179</v>
      </c>
      <c r="BM164" s="152" t="s">
        <v>270</v>
      </c>
    </row>
    <row r="165" spans="1:65" ht="14.25" customHeight="1">
      <c r="A165" s="153"/>
      <c r="B165" s="154"/>
      <c r="C165" s="153"/>
      <c r="D165" s="155" t="s">
        <v>181</v>
      </c>
      <c r="E165" s="156" t="s">
        <v>1</v>
      </c>
      <c r="F165" s="157" t="s">
        <v>18</v>
      </c>
      <c r="G165" s="153"/>
      <c r="H165" s="158">
        <v>11.346</v>
      </c>
      <c r="I165" s="153"/>
      <c r="J165" s="153"/>
      <c r="K165" s="153"/>
      <c r="L165" s="154"/>
      <c r="M165" s="159"/>
      <c r="N165" s="153"/>
      <c r="O165" s="153"/>
      <c r="P165" s="153"/>
      <c r="Q165" s="153"/>
      <c r="R165" s="153"/>
      <c r="S165" s="153"/>
      <c r="T165" s="160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6" t="s">
        <v>181</v>
      </c>
      <c r="AU165" s="156" t="s">
        <v>10</v>
      </c>
      <c r="AV165" s="153" t="s">
        <v>10</v>
      </c>
      <c r="AW165" s="153" t="s">
        <v>64</v>
      </c>
      <c r="AX165" s="153" t="s">
        <v>15</v>
      </c>
      <c r="AY165" s="156" t="s">
        <v>172</v>
      </c>
      <c r="AZ165" s="153"/>
      <c r="BA165" s="153"/>
      <c r="BB165" s="153"/>
      <c r="BC165" s="153"/>
      <c r="BD165" s="153"/>
      <c r="BE165" s="153"/>
      <c r="BF165" s="153"/>
      <c r="BG165" s="153"/>
      <c r="BH165" s="153"/>
      <c r="BI165" s="153"/>
      <c r="BJ165" s="153"/>
      <c r="BK165" s="153"/>
      <c r="BL165" s="153"/>
      <c r="BM165" s="153"/>
    </row>
    <row r="166" spans="1:65" ht="14.25" customHeight="1">
      <c r="A166" s="153"/>
      <c r="B166" s="154"/>
      <c r="C166" s="153"/>
      <c r="D166" s="155" t="s">
        <v>181</v>
      </c>
      <c r="E166" s="156" t="s">
        <v>1</v>
      </c>
      <c r="F166" s="157" t="s">
        <v>931</v>
      </c>
      <c r="G166" s="153"/>
      <c r="H166" s="158">
        <v>-1.712</v>
      </c>
      <c r="I166" s="153"/>
      <c r="J166" s="153"/>
      <c r="K166" s="153"/>
      <c r="L166" s="154"/>
      <c r="M166" s="159"/>
      <c r="N166" s="153"/>
      <c r="O166" s="153"/>
      <c r="P166" s="153"/>
      <c r="Q166" s="153"/>
      <c r="R166" s="153"/>
      <c r="S166" s="153"/>
      <c r="T166" s="160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6" t="s">
        <v>181</v>
      </c>
      <c r="AU166" s="156" t="s">
        <v>10</v>
      </c>
      <c r="AV166" s="153" t="s">
        <v>10</v>
      </c>
      <c r="AW166" s="153" t="s">
        <v>64</v>
      </c>
      <c r="AX166" s="153" t="s">
        <v>15</v>
      </c>
      <c r="AY166" s="156" t="s">
        <v>172</v>
      </c>
      <c r="AZ166" s="153"/>
      <c r="BA166" s="153"/>
      <c r="BB166" s="153"/>
      <c r="BC166" s="153"/>
      <c r="BD166" s="153"/>
      <c r="BE166" s="153"/>
      <c r="BF166" s="153"/>
      <c r="BG166" s="153"/>
      <c r="BH166" s="153"/>
      <c r="BI166" s="153"/>
      <c r="BJ166" s="153"/>
      <c r="BK166" s="153"/>
      <c r="BL166" s="153"/>
      <c r="BM166" s="153"/>
    </row>
    <row r="167" spans="1:65" ht="14.25" customHeight="1">
      <c r="A167" s="161"/>
      <c r="B167" s="162"/>
      <c r="C167" s="161"/>
      <c r="D167" s="155" t="s">
        <v>181</v>
      </c>
      <c r="E167" s="163" t="s">
        <v>1</v>
      </c>
      <c r="F167" s="164" t="s">
        <v>196</v>
      </c>
      <c r="G167" s="161"/>
      <c r="H167" s="165">
        <v>9.6340000000000003</v>
      </c>
      <c r="I167" s="161"/>
      <c r="J167" s="161"/>
      <c r="K167" s="161"/>
      <c r="L167" s="162"/>
      <c r="M167" s="166"/>
      <c r="N167" s="161"/>
      <c r="O167" s="161"/>
      <c r="P167" s="161"/>
      <c r="Q167" s="161"/>
      <c r="R167" s="161"/>
      <c r="S167" s="161"/>
      <c r="T167" s="167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1"/>
      <c r="AS167" s="161"/>
      <c r="AT167" s="163" t="s">
        <v>181</v>
      </c>
      <c r="AU167" s="163" t="s">
        <v>10</v>
      </c>
      <c r="AV167" s="161" t="s">
        <v>179</v>
      </c>
      <c r="AW167" s="161" t="s">
        <v>64</v>
      </c>
      <c r="AX167" s="161" t="s">
        <v>153</v>
      </c>
      <c r="AY167" s="163" t="s">
        <v>172</v>
      </c>
      <c r="AZ167" s="161"/>
      <c r="BA167" s="161"/>
      <c r="BB167" s="161"/>
      <c r="BC167" s="161"/>
      <c r="BD167" s="161"/>
      <c r="BE167" s="161"/>
      <c r="BF167" s="161"/>
      <c r="BG167" s="161"/>
      <c r="BH167" s="161"/>
      <c r="BI167" s="161"/>
      <c r="BJ167" s="161"/>
      <c r="BK167" s="161"/>
      <c r="BL167" s="161"/>
      <c r="BM167" s="161"/>
    </row>
    <row r="168" spans="1:65" ht="24" customHeight="1">
      <c r="A168" s="16"/>
      <c r="B168" s="17"/>
      <c r="C168" s="141" t="s">
        <v>245</v>
      </c>
      <c r="D168" s="141" t="s">
        <v>175</v>
      </c>
      <c r="E168" s="142" t="s">
        <v>274</v>
      </c>
      <c r="F168" s="143" t="s">
        <v>275</v>
      </c>
      <c r="G168" s="144" t="s">
        <v>178</v>
      </c>
      <c r="H168" s="145">
        <v>23.385999999999999</v>
      </c>
      <c r="I168" s="146"/>
      <c r="J168" s="147">
        <f>ROUND(I168*H168,2)</f>
        <v>0</v>
      </c>
      <c r="K168" s="148"/>
      <c r="L168" s="17"/>
      <c r="M168" s="149" t="s">
        <v>1</v>
      </c>
      <c r="N168" s="75" t="s">
        <v>75</v>
      </c>
      <c r="O168" s="16"/>
      <c r="P168" s="150">
        <f>O168*H168</f>
        <v>0</v>
      </c>
      <c r="Q168" s="150">
        <v>2.3000000000000001E-4</v>
      </c>
      <c r="R168" s="150">
        <f>Q168*H168</f>
        <v>5.3787799999999997E-3</v>
      </c>
      <c r="S168" s="150">
        <v>0</v>
      </c>
      <c r="T168" s="151">
        <f>S168*H168</f>
        <v>0</v>
      </c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52" t="s">
        <v>179</v>
      </c>
      <c r="AS168" s="16"/>
      <c r="AT168" s="152" t="s">
        <v>175</v>
      </c>
      <c r="AU168" s="152" t="s">
        <v>10</v>
      </c>
      <c r="AV168" s="16"/>
      <c r="AW168" s="16"/>
      <c r="AX168" s="16"/>
      <c r="AY168" s="3" t="s">
        <v>172</v>
      </c>
      <c r="AZ168" s="16"/>
      <c r="BA168" s="16"/>
      <c r="BB168" s="16"/>
      <c r="BC168" s="16"/>
      <c r="BD168" s="16"/>
      <c r="BE168" s="81">
        <f>IF(N168="základná",J168,0)</f>
        <v>0</v>
      </c>
      <c r="BF168" s="81">
        <f>IF(N168="znížená",J168,0)</f>
        <v>0</v>
      </c>
      <c r="BG168" s="81">
        <f>IF(N168="zákl. prenesená",J168,0)</f>
        <v>0</v>
      </c>
      <c r="BH168" s="81">
        <f>IF(N168="zníž. prenesená",J168,0)</f>
        <v>0</v>
      </c>
      <c r="BI168" s="81">
        <f>IF(N168="nulová",J168,0)</f>
        <v>0</v>
      </c>
      <c r="BJ168" s="3" t="s">
        <v>10</v>
      </c>
      <c r="BK168" s="81">
        <f>ROUND(I168*H168,2)</f>
        <v>0</v>
      </c>
      <c r="BL168" s="3" t="s">
        <v>179</v>
      </c>
      <c r="BM168" s="152" t="s">
        <v>276</v>
      </c>
    </row>
    <row r="169" spans="1:65" ht="14.25" customHeight="1">
      <c r="A169" s="153"/>
      <c r="B169" s="154"/>
      <c r="C169" s="153"/>
      <c r="D169" s="155" t="s">
        <v>181</v>
      </c>
      <c r="E169" s="156" t="s">
        <v>1</v>
      </c>
      <c r="F169" s="157" t="s">
        <v>39</v>
      </c>
      <c r="G169" s="153"/>
      <c r="H169" s="158">
        <v>12.04</v>
      </c>
      <c r="I169" s="153"/>
      <c r="J169" s="153"/>
      <c r="K169" s="153"/>
      <c r="L169" s="154"/>
      <c r="M169" s="159"/>
      <c r="N169" s="153"/>
      <c r="O169" s="153"/>
      <c r="P169" s="153"/>
      <c r="Q169" s="153"/>
      <c r="R169" s="153"/>
      <c r="S169" s="153"/>
      <c r="T169" s="160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6" t="s">
        <v>181</v>
      </c>
      <c r="AU169" s="156" t="s">
        <v>10</v>
      </c>
      <c r="AV169" s="153" t="s">
        <v>10</v>
      </c>
      <c r="AW169" s="153" t="s">
        <v>64</v>
      </c>
      <c r="AX169" s="153" t="s">
        <v>15</v>
      </c>
      <c r="AY169" s="156" t="s">
        <v>172</v>
      </c>
      <c r="AZ169" s="153"/>
      <c r="BA169" s="153"/>
      <c r="BB169" s="153"/>
      <c r="BC169" s="153"/>
      <c r="BD169" s="153"/>
      <c r="BE169" s="153"/>
      <c r="BF169" s="153"/>
      <c r="BG169" s="153"/>
      <c r="BH169" s="153"/>
      <c r="BI169" s="153"/>
      <c r="BJ169" s="153"/>
      <c r="BK169" s="153"/>
      <c r="BL169" s="153"/>
      <c r="BM169" s="153"/>
    </row>
    <row r="170" spans="1:65" ht="14.25" customHeight="1">
      <c r="A170" s="153"/>
      <c r="B170" s="154"/>
      <c r="C170" s="153"/>
      <c r="D170" s="155" t="s">
        <v>181</v>
      </c>
      <c r="E170" s="156" t="s">
        <v>1</v>
      </c>
      <c r="F170" s="157" t="s">
        <v>18</v>
      </c>
      <c r="G170" s="153"/>
      <c r="H170" s="158">
        <v>11.346</v>
      </c>
      <c r="I170" s="153"/>
      <c r="J170" s="153"/>
      <c r="K170" s="153"/>
      <c r="L170" s="154"/>
      <c r="M170" s="159"/>
      <c r="N170" s="153"/>
      <c r="O170" s="153"/>
      <c r="P170" s="153"/>
      <c r="Q170" s="153"/>
      <c r="R170" s="153"/>
      <c r="S170" s="153"/>
      <c r="T170" s="160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6" t="s">
        <v>181</v>
      </c>
      <c r="AU170" s="156" t="s">
        <v>10</v>
      </c>
      <c r="AV170" s="153" t="s">
        <v>10</v>
      </c>
      <c r="AW170" s="153" t="s">
        <v>64</v>
      </c>
      <c r="AX170" s="153" t="s">
        <v>15</v>
      </c>
      <c r="AY170" s="156" t="s">
        <v>172</v>
      </c>
      <c r="AZ170" s="153"/>
      <c r="BA170" s="153"/>
      <c r="BB170" s="153"/>
      <c r="BC170" s="153"/>
      <c r="BD170" s="153"/>
      <c r="BE170" s="153"/>
      <c r="BF170" s="153"/>
      <c r="BG170" s="153"/>
      <c r="BH170" s="153"/>
      <c r="BI170" s="153"/>
      <c r="BJ170" s="153"/>
      <c r="BK170" s="153"/>
      <c r="BL170" s="153"/>
      <c r="BM170" s="153"/>
    </row>
    <row r="171" spans="1:65" ht="14.25" customHeight="1">
      <c r="A171" s="161"/>
      <c r="B171" s="162"/>
      <c r="C171" s="161"/>
      <c r="D171" s="155" t="s">
        <v>181</v>
      </c>
      <c r="E171" s="163" t="s">
        <v>1</v>
      </c>
      <c r="F171" s="164" t="s">
        <v>196</v>
      </c>
      <c r="G171" s="161"/>
      <c r="H171" s="165">
        <v>23.385999999999999</v>
      </c>
      <c r="I171" s="161"/>
      <c r="J171" s="161"/>
      <c r="K171" s="161"/>
      <c r="L171" s="162"/>
      <c r="M171" s="166"/>
      <c r="N171" s="161"/>
      <c r="O171" s="161"/>
      <c r="P171" s="161"/>
      <c r="Q171" s="161"/>
      <c r="R171" s="161"/>
      <c r="S171" s="161"/>
      <c r="T171" s="167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  <c r="AS171" s="161"/>
      <c r="AT171" s="163" t="s">
        <v>181</v>
      </c>
      <c r="AU171" s="163" t="s">
        <v>10</v>
      </c>
      <c r="AV171" s="161" t="s">
        <v>179</v>
      </c>
      <c r="AW171" s="161" t="s">
        <v>64</v>
      </c>
      <c r="AX171" s="161" t="s">
        <v>153</v>
      </c>
      <c r="AY171" s="163" t="s">
        <v>172</v>
      </c>
      <c r="AZ171" s="161"/>
      <c r="BA171" s="161"/>
      <c r="BB171" s="161"/>
      <c r="BC171" s="161"/>
      <c r="BD171" s="161"/>
      <c r="BE171" s="161"/>
      <c r="BF171" s="161"/>
      <c r="BG171" s="161"/>
      <c r="BH171" s="161"/>
      <c r="BI171" s="161"/>
      <c r="BJ171" s="161"/>
      <c r="BK171" s="161"/>
      <c r="BL171" s="161"/>
      <c r="BM171" s="161"/>
    </row>
    <row r="172" spans="1:65" ht="16.5" customHeight="1">
      <c r="A172" s="16"/>
      <c r="B172" s="17"/>
      <c r="C172" s="141" t="s">
        <v>212</v>
      </c>
      <c r="D172" s="141" t="s">
        <v>175</v>
      </c>
      <c r="E172" s="142" t="s">
        <v>283</v>
      </c>
      <c r="F172" s="143" t="s">
        <v>284</v>
      </c>
      <c r="G172" s="144" t="s">
        <v>178</v>
      </c>
      <c r="H172" s="145">
        <v>12.04</v>
      </c>
      <c r="I172" s="146"/>
      <c r="J172" s="147">
        <f>ROUND(I172*H172,2)</f>
        <v>0</v>
      </c>
      <c r="K172" s="148"/>
      <c r="L172" s="17"/>
      <c r="M172" s="149" t="s">
        <v>1</v>
      </c>
      <c r="N172" s="75" t="s">
        <v>75</v>
      </c>
      <c r="O172" s="16"/>
      <c r="P172" s="150">
        <f>O172*H172</f>
        <v>0</v>
      </c>
      <c r="Q172" s="150">
        <v>2.0480000000000002E-2</v>
      </c>
      <c r="R172" s="150">
        <f>Q172*H172</f>
        <v>0.2465792</v>
      </c>
      <c r="S172" s="150">
        <v>0</v>
      </c>
      <c r="T172" s="151">
        <f>S172*H172</f>
        <v>0</v>
      </c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52" t="s">
        <v>179</v>
      </c>
      <c r="AS172" s="16"/>
      <c r="AT172" s="152" t="s">
        <v>175</v>
      </c>
      <c r="AU172" s="152" t="s">
        <v>10</v>
      </c>
      <c r="AV172" s="16"/>
      <c r="AW172" s="16"/>
      <c r="AX172" s="16"/>
      <c r="AY172" s="3" t="s">
        <v>172</v>
      </c>
      <c r="AZ172" s="16"/>
      <c r="BA172" s="16"/>
      <c r="BB172" s="16"/>
      <c r="BC172" s="16"/>
      <c r="BD172" s="16"/>
      <c r="BE172" s="81">
        <f>IF(N172="základná",J172,0)</f>
        <v>0</v>
      </c>
      <c r="BF172" s="81">
        <f>IF(N172="znížená",J172,0)</f>
        <v>0</v>
      </c>
      <c r="BG172" s="81">
        <f>IF(N172="zákl. prenesená",J172,0)</f>
        <v>0</v>
      </c>
      <c r="BH172" s="81">
        <f>IF(N172="zníž. prenesená",J172,0)</f>
        <v>0</v>
      </c>
      <c r="BI172" s="81">
        <f>IF(N172="nulová",J172,0)</f>
        <v>0</v>
      </c>
      <c r="BJ172" s="3" t="s">
        <v>10</v>
      </c>
      <c r="BK172" s="81">
        <f>ROUND(I172*H172,2)</f>
        <v>0</v>
      </c>
      <c r="BL172" s="3" t="s">
        <v>179</v>
      </c>
      <c r="BM172" s="152" t="s">
        <v>290</v>
      </c>
    </row>
    <row r="173" spans="1:65" ht="14.25" customHeight="1">
      <c r="A173" s="153"/>
      <c r="B173" s="154"/>
      <c r="C173" s="153"/>
      <c r="D173" s="155" t="s">
        <v>181</v>
      </c>
      <c r="E173" s="156" t="s">
        <v>1</v>
      </c>
      <c r="F173" s="157" t="s">
        <v>39</v>
      </c>
      <c r="G173" s="153"/>
      <c r="H173" s="158">
        <v>12.04</v>
      </c>
      <c r="I173" s="153"/>
      <c r="J173" s="153"/>
      <c r="K173" s="153"/>
      <c r="L173" s="154"/>
      <c r="M173" s="159"/>
      <c r="N173" s="153"/>
      <c r="O173" s="153"/>
      <c r="P173" s="153"/>
      <c r="Q173" s="153"/>
      <c r="R173" s="153"/>
      <c r="S173" s="153"/>
      <c r="T173" s="160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6" t="s">
        <v>181</v>
      </c>
      <c r="AU173" s="156" t="s">
        <v>10</v>
      </c>
      <c r="AV173" s="153" t="s">
        <v>10</v>
      </c>
      <c r="AW173" s="153" t="s">
        <v>64</v>
      </c>
      <c r="AX173" s="153" t="s">
        <v>153</v>
      </c>
      <c r="AY173" s="156" t="s">
        <v>172</v>
      </c>
      <c r="AZ173" s="153"/>
      <c r="BA173" s="153"/>
      <c r="BB173" s="153"/>
      <c r="BC173" s="153"/>
      <c r="BD173" s="153"/>
      <c r="BE173" s="153"/>
      <c r="BF173" s="153"/>
      <c r="BG173" s="153"/>
      <c r="BH173" s="153"/>
      <c r="BI173" s="153"/>
      <c r="BJ173" s="153"/>
      <c r="BK173" s="153"/>
      <c r="BL173" s="153"/>
      <c r="BM173" s="153"/>
    </row>
    <row r="174" spans="1:65" ht="24" customHeight="1">
      <c r="A174" s="16"/>
      <c r="B174" s="17"/>
      <c r="C174" s="141" t="s">
        <v>269</v>
      </c>
      <c r="D174" s="141" t="s">
        <v>175</v>
      </c>
      <c r="E174" s="142" t="s">
        <v>932</v>
      </c>
      <c r="F174" s="143" t="s">
        <v>933</v>
      </c>
      <c r="G174" s="144" t="s">
        <v>178</v>
      </c>
      <c r="H174" s="145">
        <v>1.712</v>
      </c>
      <c r="I174" s="146"/>
      <c r="J174" s="147">
        <f>ROUND(I174*H174,2)</f>
        <v>0</v>
      </c>
      <c r="K174" s="148"/>
      <c r="L174" s="17"/>
      <c r="M174" s="149" t="s">
        <v>1</v>
      </c>
      <c r="N174" s="75" t="s">
        <v>75</v>
      </c>
      <c r="O174" s="16"/>
      <c r="P174" s="150">
        <f>O174*H174</f>
        <v>0</v>
      </c>
      <c r="Q174" s="150">
        <v>2.3619999999999999E-2</v>
      </c>
      <c r="R174" s="150">
        <f>Q174*H174</f>
        <v>4.0437439999999998E-2</v>
      </c>
      <c r="S174" s="150">
        <v>0</v>
      </c>
      <c r="T174" s="151">
        <f>S174*H174</f>
        <v>0</v>
      </c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52" t="s">
        <v>179</v>
      </c>
      <c r="AS174" s="16"/>
      <c r="AT174" s="152" t="s">
        <v>175</v>
      </c>
      <c r="AU174" s="152" t="s">
        <v>10</v>
      </c>
      <c r="AV174" s="16"/>
      <c r="AW174" s="16"/>
      <c r="AX174" s="16"/>
      <c r="AY174" s="3" t="s">
        <v>172</v>
      </c>
      <c r="AZ174" s="16"/>
      <c r="BA174" s="16"/>
      <c r="BB174" s="16"/>
      <c r="BC174" s="16"/>
      <c r="BD174" s="16"/>
      <c r="BE174" s="81">
        <f>IF(N174="základná",J174,0)</f>
        <v>0</v>
      </c>
      <c r="BF174" s="81">
        <f>IF(N174="znížená",J174,0)</f>
        <v>0</v>
      </c>
      <c r="BG174" s="81">
        <f>IF(N174="zákl. prenesená",J174,0)</f>
        <v>0</v>
      </c>
      <c r="BH174" s="81">
        <f>IF(N174="zníž. prenesená",J174,0)</f>
        <v>0</v>
      </c>
      <c r="BI174" s="81">
        <f>IF(N174="nulová",J174,0)</f>
        <v>0</v>
      </c>
      <c r="BJ174" s="3" t="s">
        <v>10</v>
      </c>
      <c r="BK174" s="81">
        <f>ROUND(I174*H174,2)</f>
        <v>0</v>
      </c>
      <c r="BL174" s="3" t="s">
        <v>179</v>
      </c>
      <c r="BM174" s="152" t="s">
        <v>934</v>
      </c>
    </row>
    <row r="175" spans="1:65" ht="14.25" customHeight="1">
      <c r="A175" s="153"/>
      <c r="B175" s="154"/>
      <c r="C175" s="153"/>
      <c r="D175" s="155" t="s">
        <v>181</v>
      </c>
      <c r="E175" s="156" t="s">
        <v>1</v>
      </c>
      <c r="F175" s="157" t="s">
        <v>935</v>
      </c>
      <c r="G175" s="153"/>
      <c r="H175" s="158">
        <v>1.712</v>
      </c>
      <c r="I175" s="153"/>
      <c r="J175" s="153"/>
      <c r="K175" s="153"/>
      <c r="L175" s="154"/>
      <c r="M175" s="159"/>
      <c r="N175" s="153"/>
      <c r="O175" s="153"/>
      <c r="P175" s="153"/>
      <c r="Q175" s="153"/>
      <c r="R175" s="153"/>
      <c r="S175" s="153"/>
      <c r="T175" s="160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6" t="s">
        <v>181</v>
      </c>
      <c r="AU175" s="156" t="s">
        <v>10</v>
      </c>
      <c r="AV175" s="153" t="s">
        <v>10</v>
      </c>
      <c r="AW175" s="153" t="s">
        <v>64</v>
      </c>
      <c r="AX175" s="153" t="s">
        <v>15</v>
      </c>
      <c r="AY175" s="156" t="s">
        <v>172</v>
      </c>
      <c r="AZ175" s="153"/>
      <c r="BA175" s="153"/>
      <c r="BB175" s="153"/>
      <c r="BC175" s="153"/>
      <c r="BD175" s="153"/>
      <c r="BE175" s="153"/>
      <c r="BF175" s="153"/>
      <c r="BG175" s="153"/>
      <c r="BH175" s="153"/>
      <c r="BI175" s="153"/>
      <c r="BJ175" s="153"/>
      <c r="BK175" s="153"/>
      <c r="BL175" s="153"/>
      <c r="BM175" s="153"/>
    </row>
    <row r="176" spans="1:65" ht="14.25" customHeight="1">
      <c r="A176" s="161"/>
      <c r="B176" s="162"/>
      <c r="C176" s="161"/>
      <c r="D176" s="155" t="s">
        <v>181</v>
      </c>
      <c r="E176" s="163" t="s">
        <v>921</v>
      </c>
      <c r="F176" s="164" t="s">
        <v>196</v>
      </c>
      <c r="G176" s="161"/>
      <c r="H176" s="165">
        <v>1.712</v>
      </c>
      <c r="I176" s="161"/>
      <c r="J176" s="161"/>
      <c r="K176" s="161"/>
      <c r="L176" s="162"/>
      <c r="M176" s="166"/>
      <c r="N176" s="161"/>
      <c r="O176" s="161"/>
      <c r="P176" s="161"/>
      <c r="Q176" s="161"/>
      <c r="R176" s="161"/>
      <c r="S176" s="161"/>
      <c r="T176" s="167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  <c r="AN176" s="161"/>
      <c r="AO176" s="161"/>
      <c r="AP176" s="161"/>
      <c r="AQ176" s="161"/>
      <c r="AR176" s="161"/>
      <c r="AS176" s="161"/>
      <c r="AT176" s="163" t="s">
        <v>181</v>
      </c>
      <c r="AU176" s="163" t="s">
        <v>10</v>
      </c>
      <c r="AV176" s="161" t="s">
        <v>179</v>
      </c>
      <c r="AW176" s="161" t="s">
        <v>64</v>
      </c>
      <c r="AX176" s="161" t="s">
        <v>153</v>
      </c>
      <c r="AY176" s="163" t="s">
        <v>172</v>
      </c>
      <c r="AZ176" s="161"/>
      <c r="BA176" s="161"/>
      <c r="BB176" s="161"/>
      <c r="BC176" s="161"/>
      <c r="BD176" s="161"/>
      <c r="BE176" s="161"/>
      <c r="BF176" s="161"/>
      <c r="BG176" s="161"/>
      <c r="BH176" s="161"/>
      <c r="BI176" s="161"/>
      <c r="BJ176" s="161"/>
      <c r="BK176" s="161"/>
      <c r="BL176" s="161"/>
      <c r="BM176" s="161"/>
    </row>
    <row r="177" spans="1:65" ht="24" customHeight="1">
      <c r="A177" s="16"/>
      <c r="B177" s="17"/>
      <c r="C177" s="141" t="s">
        <v>280</v>
      </c>
      <c r="D177" s="141" t="s">
        <v>175</v>
      </c>
      <c r="E177" s="142" t="s">
        <v>291</v>
      </c>
      <c r="F177" s="143" t="s">
        <v>292</v>
      </c>
      <c r="G177" s="144" t="s">
        <v>178</v>
      </c>
      <c r="H177" s="145">
        <v>11.346</v>
      </c>
      <c r="I177" s="146"/>
      <c r="J177" s="147">
        <f>ROUND(I177*H177,2)</f>
        <v>0</v>
      </c>
      <c r="K177" s="148"/>
      <c r="L177" s="17"/>
      <c r="M177" s="149" t="s">
        <v>1</v>
      </c>
      <c r="N177" s="75" t="s">
        <v>75</v>
      </c>
      <c r="O177" s="16"/>
      <c r="P177" s="150">
        <f>O177*H177</f>
        <v>0</v>
      </c>
      <c r="Q177" s="150">
        <v>4.7200000000000002E-3</v>
      </c>
      <c r="R177" s="150">
        <f>Q177*H177</f>
        <v>5.3553120000000003E-2</v>
      </c>
      <c r="S177" s="150">
        <v>0</v>
      </c>
      <c r="T177" s="151">
        <f>S177*H177</f>
        <v>0</v>
      </c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52" t="s">
        <v>179</v>
      </c>
      <c r="AS177" s="16"/>
      <c r="AT177" s="152" t="s">
        <v>175</v>
      </c>
      <c r="AU177" s="152" t="s">
        <v>10</v>
      </c>
      <c r="AV177" s="16"/>
      <c r="AW177" s="16"/>
      <c r="AX177" s="16"/>
      <c r="AY177" s="3" t="s">
        <v>172</v>
      </c>
      <c r="AZ177" s="16"/>
      <c r="BA177" s="16"/>
      <c r="BB177" s="16"/>
      <c r="BC177" s="16"/>
      <c r="BD177" s="16"/>
      <c r="BE177" s="81">
        <f>IF(N177="základná",J177,0)</f>
        <v>0</v>
      </c>
      <c r="BF177" s="81">
        <f>IF(N177="znížená",J177,0)</f>
        <v>0</v>
      </c>
      <c r="BG177" s="81">
        <f>IF(N177="zákl. prenesená",J177,0)</f>
        <v>0</v>
      </c>
      <c r="BH177" s="81">
        <f>IF(N177="zníž. prenesená",J177,0)</f>
        <v>0</v>
      </c>
      <c r="BI177" s="81">
        <f>IF(N177="nulová",J177,0)</f>
        <v>0</v>
      </c>
      <c r="BJ177" s="3" t="s">
        <v>10</v>
      </c>
      <c r="BK177" s="81">
        <f>ROUND(I177*H177,2)</f>
        <v>0</v>
      </c>
      <c r="BL177" s="3" t="s">
        <v>179</v>
      </c>
      <c r="BM177" s="152" t="s">
        <v>295</v>
      </c>
    </row>
    <row r="178" spans="1:65" ht="14.25" customHeight="1">
      <c r="A178" s="153"/>
      <c r="B178" s="154"/>
      <c r="C178" s="153"/>
      <c r="D178" s="155" t="s">
        <v>181</v>
      </c>
      <c r="E178" s="156" t="s">
        <v>1</v>
      </c>
      <c r="F178" s="157" t="s">
        <v>18</v>
      </c>
      <c r="G178" s="153"/>
      <c r="H178" s="158">
        <v>11.346</v>
      </c>
      <c r="I178" s="153"/>
      <c r="J178" s="153"/>
      <c r="K178" s="153"/>
      <c r="L178" s="154"/>
      <c r="M178" s="159"/>
      <c r="N178" s="153"/>
      <c r="O178" s="153"/>
      <c r="P178" s="153"/>
      <c r="Q178" s="153"/>
      <c r="R178" s="153"/>
      <c r="S178" s="153"/>
      <c r="T178" s="160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6" t="s">
        <v>181</v>
      </c>
      <c r="AU178" s="156" t="s">
        <v>10</v>
      </c>
      <c r="AV178" s="153" t="s">
        <v>10</v>
      </c>
      <c r="AW178" s="153" t="s">
        <v>64</v>
      </c>
      <c r="AX178" s="153" t="s">
        <v>153</v>
      </c>
      <c r="AY178" s="156" t="s">
        <v>172</v>
      </c>
      <c r="AZ178" s="153"/>
      <c r="BA178" s="153"/>
      <c r="BB178" s="153"/>
      <c r="BC178" s="153"/>
      <c r="BD178" s="153"/>
      <c r="BE178" s="153"/>
      <c r="BF178" s="153"/>
      <c r="BG178" s="153"/>
      <c r="BH178" s="153"/>
      <c r="BI178" s="153"/>
      <c r="BJ178" s="153"/>
      <c r="BK178" s="153"/>
      <c r="BL178" s="153"/>
      <c r="BM178" s="153"/>
    </row>
    <row r="179" spans="1:65" ht="24" customHeight="1">
      <c r="A179" s="16"/>
      <c r="B179" s="17"/>
      <c r="C179" s="141" t="s">
        <v>287</v>
      </c>
      <c r="D179" s="141" t="s">
        <v>175</v>
      </c>
      <c r="E179" s="142" t="s">
        <v>299</v>
      </c>
      <c r="F179" s="143" t="s">
        <v>300</v>
      </c>
      <c r="G179" s="144" t="s">
        <v>178</v>
      </c>
      <c r="H179" s="145">
        <v>2.9830000000000001</v>
      </c>
      <c r="I179" s="146"/>
      <c r="J179" s="147">
        <f>ROUND(I179*H179,2)</f>
        <v>0</v>
      </c>
      <c r="K179" s="148"/>
      <c r="L179" s="17"/>
      <c r="M179" s="149" t="s">
        <v>1</v>
      </c>
      <c r="N179" s="75" t="s">
        <v>75</v>
      </c>
      <c r="O179" s="16"/>
      <c r="P179" s="150">
        <f>O179*H179</f>
        <v>0</v>
      </c>
      <c r="Q179" s="150">
        <v>9.7850000000000006E-2</v>
      </c>
      <c r="R179" s="150">
        <f>Q179*H179</f>
        <v>0.29188655000000002</v>
      </c>
      <c r="S179" s="150">
        <v>0</v>
      </c>
      <c r="T179" s="151">
        <f>S179*H179</f>
        <v>0</v>
      </c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52" t="s">
        <v>179</v>
      </c>
      <c r="AS179" s="16"/>
      <c r="AT179" s="152" t="s">
        <v>175</v>
      </c>
      <c r="AU179" s="152" t="s">
        <v>10</v>
      </c>
      <c r="AV179" s="16"/>
      <c r="AW179" s="16"/>
      <c r="AX179" s="16"/>
      <c r="AY179" s="3" t="s">
        <v>172</v>
      </c>
      <c r="AZ179" s="16"/>
      <c r="BA179" s="16"/>
      <c r="BB179" s="16"/>
      <c r="BC179" s="16"/>
      <c r="BD179" s="16"/>
      <c r="BE179" s="81">
        <f>IF(N179="základná",J179,0)</f>
        <v>0</v>
      </c>
      <c r="BF179" s="81">
        <f>IF(N179="znížená",J179,0)</f>
        <v>0</v>
      </c>
      <c r="BG179" s="81">
        <f>IF(N179="zákl. prenesená",J179,0)</f>
        <v>0</v>
      </c>
      <c r="BH179" s="81">
        <f>IF(N179="zníž. prenesená",J179,0)</f>
        <v>0</v>
      </c>
      <c r="BI179" s="81">
        <f>IF(N179="nulová",J179,0)</f>
        <v>0</v>
      </c>
      <c r="BJ179" s="3" t="s">
        <v>10</v>
      </c>
      <c r="BK179" s="81">
        <f>ROUND(I179*H179,2)</f>
        <v>0</v>
      </c>
      <c r="BL179" s="3" t="s">
        <v>179</v>
      </c>
      <c r="BM179" s="152" t="s">
        <v>304</v>
      </c>
    </row>
    <row r="180" spans="1:65" ht="14.25" customHeight="1">
      <c r="A180" s="153"/>
      <c r="B180" s="154"/>
      <c r="C180" s="153"/>
      <c r="D180" s="155" t="s">
        <v>181</v>
      </c>
      <c r="E180" s="156" t="s">
        <v>1</v>
      </c>
      <c r="F180" s="157" t="s">
        <v>44</v>
      </c>
      <c r="G180" s="153"/>
      <c r="H180" s="158">
        <v>2.9830000000000001</v>
      </c>
      <c r="I180" s="153"/>
      <c r="J180" s="153"/>
      <c r="K180" s="153"/>
      <c r="L180" s="154"/>
      <c r="M180" s="159"/>
      <c r="N180" s="153"/>
      <c r="O180" s="153"/>
      <c r="P180" s="153"/>
      <c r="Q180" s="153"/>
      <c r="R180" s="153"/>
      <c r="S180" s="153"/>
      <c r="T180" s="160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6" t="s">
        <v>181</v>
      </c>
      <c r="AU180" s="156" t="s">
        <v>10</v>
      </c>
      <c r="AV180" s="153" t="s">
        <v>10</v>
      </c>
      <c r="AW180" s="153" t="s">
        <v>64</v>
      </c>
      <c r="AX180" s="153" t="s">
        <v>153</v>
      </c>
      <c r="AY180" s="156" t="s">
        <v>172</v>
      </c>
      <c r="AZ180" s="153"/>
      <c r="BA180" s="153"/>
      <c r="BB180" s="153"/>
      <c r="BC180" s="153"/>
      <c r="BD180" s="153"/>
      <c r="BE180" s="153"/>
      <c r="BF180" s="153"/>
      <c r="BG180" s="153"/>
      <c r="BH180" s="153"/>
      <c r="BI180" s="153"/>
      <c r="BJ180" s="153"/>
      <c r="BK180" s="153"/>
      <c r="BL180" s="153"/>
      <c r="BM180" s="153"/>
    </row>
    <row r="181" spans="1:65" ht="24" customHeight="1">
      <c r="A181" s="16"/>
      <c r="B181" s="17"/>
      <c r="C181" s="141" t="s">
        <v>264</v>
      </c>
      <c r="D181" s="141" t="s">
        <v>175</v>
      </c>
      <c r="E181" s="142" t="s">
        <v>936</v>
      </c>
      <c r="F181" s="143" t="s">
        <v>937</v>
      </c>
      <c r="G181" s="144" t="s">
        <v>193</v>
      </c>
      <c r="H181" s="145">
        <v>1</v>
      </c>
      <c r="I181" s="146"/>
      <c r="J181" s="147">
        <f t="shared" ref="J181:J182" si="20">ROUND(I181*H181,2)</f>
        <v>0</v>
      </c>
      <c r="K181" s="148"/>
      <c r="L181" s="17"/>
      <c r="M181" s="149" t="s">
        <v>1</v>
      </c>
      <c r="N181" s="75" t="s">
        <v>75</v>
      </c>
      <c r="O181" s="16"/>
      <c r="P181" s="150">
        <f t="shared" ref="P181:P182" si="21">O181*H181</f>
        <v>0</v>
      </c>
      <c r="Q181" s="150">
        <v>3.9640000000000002E-2</v>
      </c>
      <c r="R181" s="150">
        <f t="shared" ref="R181:R182" si="22">Q181*H181</f>
        <v>3.9640000000000002E-2</v>
      </c>
      <c r="S181" s="150">
        <v>0</v>
      </c>
      <c r="T181" s="151">
        <f t="shared" ref="T181:T182" si="23">S181*H181</f>
        <v>0</v>
      </c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52" t="s">
        <v>179</v>
      </c>
      <c r="AS181" s="16"/>
      <c r="AT181" s="152" t="s">
        <v>175</v>
      </c>
      <c r="AU181" s="152" t="s">
        <v>10</v>
      </c>
      <c r="AV181" s="16"/>
      <c r="AW181" s="16"/>
      <c r="AX181" s="16"/>
      <c r="AY181" s="3" t="s">
        <v>172</v>
      </c>
      <c r="AZ181" s="16"/>
      <c r="BA181" s="16"/>
      <c r="BB181" s="16"/>
      <c r="BC181" s="16"/>
      <c r="BD181" s="16"/>
      <c r="BE181" s="81">
        <f t="shared" ref="BE181:BE182" si="24">IF(N181="základná",J181,0)</f>
        <v>0</v>
      </c>
      <c r="BF181" s="81">
        <f t="shared" ref="BF181:BF182" si="25">IF(N181="znížená",J181,0)</f>
        <v>0</v>
      </c>
      <c r="BG181" s="81">
        <f t="shared" ref="BG181:BG182" si="26">IF(N181="zákl. prenesená",J181,0)</f>
        <v>0</v>
      </c>
      <c r="BH181" s="81">
        <f t="shared" ref="BH181:BH182" si="27">IF(N181="zníž. prenesená",J181,0)</f>
        <v>0</v>
      </c>
      <c r="BI181" s="81">
        <f t="shared" ref="BI181:BI182" si="28">IF(N181="nulová",J181,0)</f>
        <v>0</v>
      </c>
      <c r="BJ181" s="3" t="s">
        <v>10</v>
      </c>
      <c r="BK181" s="81">
        <f t="shared" ref="BK181:BK182" si="29">ROUND(I181*H181,2)</f>
        <v>0</v>
      </c>
      <c r="BL181" s="3" t="s">
        <v>179</v>
      </c>
      <c r="BM181" s="152" t="s">
        <v>938</v>
      </c>
    </row>
    <row r="182" spans="1:65" ht="16.5" customHeight="1">
      <c r="A182" s="16"/>
      <c r="B182" s="17"/>
      <c r="C182" s="168" t="s">
        <v>305</v>
      </c>
      <c r="D182" s="168" t="s">
        <v>271</v>
      </c>
      <c r="E182" s="169" t="s">
        <v>939</v>
      </c>
      <c r="F182" s="170" t="s">
        <v>940</v>
      </c>
      <c r="G182" s="171" t="s">
        <v>193</v>
      </c>
      <c r="H182" s="172">
        <v>1</v>
      </c>
      <c r="I182" s="173"/>
      <c r="J182" s="174">
        <f t="shared" si="20"/>
        <v>0</v>
      </c>
      <c r="K182" s="175"/>
      <c r="L182" s="176"/>
      <c r="M182" s="177" t="s">
        <v>1</v>
      </c>
      <c r="N182" s="178" t="s">
        <v>75</v>
      </c>
      <c r="O182" s="16"/>
      <c r="P182" s="150">
        <f t="shared" si="21"/>
        <v>0</v>
      </c>
      <c r="Q182" s="150">
        <v>1.46E-2</v>
      </c>
      <c r="R182" s="150">
        <f t="shared" si="22"/>
        <v>1.46E-2</v>
      </c>
      <c r="S182" s="150">
        <v>0</v>
      </c>
      <c r="T182" s="151">
        <f t="shared" si="23"/>
        <v>0</v>
      </c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52" t="s">
        <v>225</v>
      </c>
      <c r="AS182" s="16"/>
      <c r="AT182" s="152" t="s">
        <v>271</v>
      </c>
      <c r="AU182" s="152" t="s">
        <v>10</v>
      </c>
      <c r="AV182" s="16"/>
      <c r="AW182" s="16"/>
      <c r="AX182" s="16"/>
      <c r="AY182" s="3" t="s">
        <v>172</v>
      </c>
      <c r="AZ182" s="16"/>
      <c r="BA182" s="16"/>
      <c r="BB182" s="16"/>
      <c r="BC182" s="16"/>
      <c r="BD182" s="16"/>
      <c r="BE182" s="81">
        <f t="shared" si="24"/>
        <v>0</v>
      </c>
      <c r="BF182" s="81">
        <f t="shared" si="25"/>
        <v>0</v>
      </c>
      <c r="BG182" s="81">
        <f t="shared" si="26"/>
        <v>0</v>
      </c>
      <c r="BH182" s="81">
        <f t="shared" si="27"/>
        <v>0</v>
      </c>
      <c r="BI182" s="81">
        <f t="shared" si="28"/>
        <v>0</v>
      </c>
      <c r="BJ182" s="3" t="s">
        <v>10</v>
      </c>
      <c r="BK182" s="81">
        <f t="shared" si="29"/>
        <v>0</v>
      </c>
      <c r="BL182" s="3" t="s">
        <v>179</v>
      </c>
      <c r="BM182" s="152" t="s">
        <v>941</v>
      </c>
    </row>
    <row r="183" spans="1:65" ht="22.5" customHeight="1">
      <c r="A183" s="128"/>
      <c r="B183" s="129"/>
      <c r="C183" s="128"/>
      <c r="D183" s="130" t="s">
        <v>145</v>
      </c>
      <c r="E183" s="139" t="s">
        <v>17</v>
      </c>
      <c r="F183" s="139" t="s">
        <v>186</v>
      </c>
      <c r="G183" s="128"/>
      <c r="H183" s="128"/>
      <c r="I183" s="128"/>
      <c r="J183" s="140">
        <f>BK183</f>
        <v>0</v>
      </c>
      <c r="K183" s="128"/>
      <c r="L183" s="129"/>
      <c r="M183" s="133"/>
      <c r="N183" s="128"/>
      <c r="O183" s="128"/>
      <c r="P183" s="135">
        <f>SUM(P184:P220)</f>
        <v>0</v>
      </c>
      <c r="Q183" s="128"/>
      <c r="R183" s="135">
        <f>SUM(R184:R220)</f>
        <v>5.8765099999999997E-3</v>
      </c>
      <c r="S183" s="128"/>
      <c r="T183" s="136">
        <f>SUM(T184:T220)</f>
        <v>1.504996</v>
      </c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30" t="s">
        <v>153</v>
      </c>
      <c r="AS183" s="128"/>
      <c r="AT183" s="137" t="s">
        <v>145</v>
      </c>
      <c r="AU183" s="137" t="s">
        <v>153</v>
      </c>
      <c r="AV183" s="128"/>
      <c r="AW183" s="128"/>
      <c r="AX183" s="128"/>
      <c r="AY183" s="130" t="s">
        <v>172</v>
      </c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38">
        <f>SUM(BK184:BK220)</f>
        <v>0</v>
      </c>
      <c r="BL183" s="128"/>
      <c r="BM183" s="128"/>
    </row>
    <row r="184" spans="1:65" ht="24" customHeight="1">
      <c r="A184" s="16"/>
      <c r="B184" s="17"/>
      <c r="C184" s="141" t="s">
        <v>313</v>
      </c>
      <c r="D184" s="141" t="s">
        <v>175</v>
      </c>
      <c r="E184" s="142" t="s">
        <v>316</v>
      </c>
      <c r="F184" s="143" t="s">
        <v>317</v>
      </c>
      <c r="G184" s="144" t="s">
        <v>178</v>
      </c>
      <c r="H184" s="145">
        <v>2.9830000000000001</v>
      </c>
      <c r="I184" s="146"/>
      <c r="J184" s="147">
        <f>ROUND(I184*H184,2)</f>
        <v>0</v>
      </c>
      <c r="K184" s="148"/>
      <c r="L184" s="17"/>
      <c r="M184" s="149" t="s">
        <v>1</v>
      </c>
      <c r="N184" s="75" t="s">
        <v>75</v>
      </c>
      <c r="O184" s="16"/>
      <c r="P184" s="150">
        <f>O184*H184</f>
        <v>0</v>
      </c>
      <c r="Q184" s="150">
        <v>1.92E-3</v>
      </c>
      <c r="R184" s="150">
        <f>Q184*H184</f>
        <v>5.7273599999999999E-3</v>
      </c>
      <c r="S184" s="150">
        <v>0</v>
      </c>
      <c r="T184" s="151">
        <f>S184*H184</f>
        <v>0</v>
      </c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52" t="s">
        <v>179</v>
      </c>
      <c r="AS184" s="16"/>
      <c r="AT184" s="152" t="s">
        <v>175</v>
      </c>
      <c r="AU184" s="152" t="s">
        <v>10</v>
      </c>
      <c r="AV184" s="16"/>
      <c r="AW184" s="16"/>
      <c r="AX184" s="16"/>
      <c r="AY184" s="3" t="s">
        <v>172</v>
      </c>
      <c r="AZ184" s="16"/>
      <c r="BA184" s="16"/>
      <c r="BB184" s="16"/>
      <c r="BC184" s="16"/>
      <c r="BD184" s="16"/>
      <c r="BE184" s="81">
        <f>IF(N184="základná",J184,0)</f>
        <v>0</v>
      </c>
      <c r="BF184" s="81">
        <f>IF(N184="znížená",J184,0)</f>
        <v>0</v>
      </c>
      <c r="BG184" s="81">
        <f>IF(N184="zákl. prenesená",J184,0)</f>
        <v>0</v>
      </c>
      <c r="BH184" s="81">
        <f>IF(N184="zníž. prenesená",J184,0)</f>
        <v>0</v>
      </c>
      <c r="BI184" s="81">
        <f>IF(N184="nulová",J184,0)</f>
        <v>0</v>
      </c>
      <c r="BJ184" s="3" t="s">
        <v>10</v>
      </c>
      <c r="BK184" s="81">
        <f>ROUND(I184*H184,2)</f>
        <v>0</v>
      </c>
      <c r="BL184" s="3" t="s">
        <v>179</v>
      </c>
      <c r="BM184" s="152" t="s">
        <v>321</v>
      </c>
    </row>
    <row r="185" spans="1:65" ht="14.25" customHeight="1">
      <c r="A185" s="153"/>
      <c r="B185" s="154"/>
      <c r="C185" s="153"/>
      <c r="D185" s="155" t="s">
        <v>181</v>
      </c>
      <c r="E185" s="156" t="s">
        <v>1</v>
      </c>
      <c r="F185" s="157" t="s">
        <v>44</v>
      </c>
      <c r="G185" s="153"/>
      <c r="H185" s="158">
        <v>2.9830000000000001</v>
      </c>
      <c r="I185" s="153"/>
      <c r="J185" s="153"/>
      <c r="K185" s="153"/>
      <c r="L185" s="154"/>
      <c r="M185" s="159"/>
      <c r="N185" s="153"/>
      <c r="O185" s="153"/>
      <c r="P185" s="153"/>
      <c r="Q185" s="153"/>
      <c r="R185" s="153"/>
      <c r="S185" s="153"/>
      <c r="T185" s="160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6" t="s">
        <v>181</v>
      </c>
      <c r="AU185" s="156" t="s">
        <v>10</v>
      </c>
      <c r="AV185" s="153" t="s">
        <v>10</v>
      </c>
      <c r="AW185" s="153" t="s">
        <v>64</v>
      </c>
      <c r="AX185" s="153" t="s">
        <v>15</v>
      </c>
      <c r="AY185" s="156" t="s">
        <v>172</v>
      </c>
      <c r="AZ185" s="153"/>
      <c r="BA185" s="153"/>
      <c r="BB185" s="153"/>
      <c r="BC185" s="153"/>
      <c r="BD185" s="153"/>
      <c r="BE185" s="153"/>
      <c r="BF185" s="153"/>
      <c r="BG185" s="153"/>
      <c r="BH185" s="153"/>
      <c r="BI185" s="153"/>
      <c r="BJ185" s="153"/>
      <c r="BK185" s="153"/>
      <c r="BL185" s="153"/>
      <c r="BM185" s="153"/>
    </row>
    <row r="186" spans="1:65" ht="14.25" customHeight="1">
      <c r="A186" s="161"/>
      <c r="B186" s="162"/>
      <c r="C186" s="161"/>
      <c r="D186" s="155" t="s">
        <v>181</v>
      </c>
      <c r="E186" s="163" t="s">
        <v>1</v>
      </c>
      <c r="F186" s="164" t="s">
        <v>196</v>
      </c>
      <c r="G186" s="161"/>
      <c r="H186" s="165">
        <v>2.9830000000000001</v>
      </c>
      <c r="I186" s="161"/>
      <c r="J186" s="161"/>
      <c r="K186" s="161"/>
      <c r="L186" s="162"/>
      <c r="M186" s="166"/>
      <c r="N186" s="161"/>
      <c r="O186" s="161"/>
      <c r="P186" s="161"/>
      <c r="Q186" s="161"/>
      <c r="R186" s="161"/>
      <c r="S186" s="161"/>
      <c r="T186" s="167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1"/>
      <c r="AO186" s="161"/>
      <c r="AP186" s="161"/>
      <c r="AQ186" s="161"/>
      <c r="AR186" s="161"/>
      <c r="AS186" s="161"/>
      <c r="AT186" s="163" t="s">
        <v>181</v>
      </c>
      <c r="AU186" s="163" t="s">
        <v>10</v>
      </c>
      <c r="AV186" s="161" t="s">
        <v>179</v>
      </c>
      <c r="AW186" s="161" t="s">
        <v>64</v>
      </c>
      <c r="AX186" s="161" t="s">
        <v>153</v>
      </c>
      <c r="AY186" s="163" t="s">
        <v>172</v>
      </c>
      <c r="AZ186" s="161"/>
      <c r="BA186" s="161"/>
      <c r="BB186" s="161"/>
      <c r="BC186" s="161"/>
      <c r="BD186" s="161"/>
      <c r="BE186" s="161"/>
      <c r="BF186" s="161"/>
      <c r="BG186" s="161"/>
      <c r="BH186" s="161"/>
      <c r="BI186" s="161"/>
      <c r="BJ186" s="161"/>
      <c r="BK186" s="161"/>
      <c r="BL186" s="161"/>
      <c r="BM186" s="161"/>
    </row>
    <row r="187" spans="1:65" ht="16.5" customHeight="1">
      <c r="A187" s="16"/>
      <c r="B187" s="17"/>
      <c r="C187" s="141" t="s">
        <v>322</v>
      </c>
      <c r="D187" s="141" t="s">
        <v>175</v>
      </c>
      <c r="E187" s="142" t="s">
        <v>327</v>
      </c>
      <c r="F187" s="143" t="s">
        <v>328</v>
      </c>
      <c r="G187" s="144" t="s">
        <v>178</v>
      </c>
      <c r="H187" s="145">
        <v>2.9830000000000001</v>
      </c>
      <c r="I187" s="146"/>
      <c r="J187" s="147">
        <f>ROUND(I187*H187,2)</f>
        <v>0</v>
      </c>
      <c r="K187" s="148"/>
      <c r="L187" s="17"/>
      <c r="M187" s="149" t="s">
        <v>1</v>
      </c>
      <c r="N187" s="75" t="s">
        <v>75</v>
      </c>
      <c r="O187" s="16"/>
      <c r="P187" s="150">
        <f>O187*H187</f>
        <v>0</v>
      </c>
      <c r="Q187" s="150">
        <v>5.0000000000000002E-5</v>
      </c>
      <c r="R187" s="150">
        <f>Q187*H187</f>
        <v>1.4915000000000002E-4</v>
      </c>
      <c r="S187" s="150">
        <v>0</v>
      </c>
      <c r="T187" s="151">
        <f>S187*H187</f>
        <v>0</v>
      </c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52" t="s">
        <v>179</v>
      </c>
      <c r="AS187" s="16"/>
      <c r="AT187" s="152" t="s">
        <v>175</v>
      </c>
      <c r="AU187" s="152" t="s">
        <v>10</v>
      </c>
      <c r="AV187" s="16"/>
      <c r="AW187" s="16"/>
      <c r="AX187" s="16"/>
      <c r="AY187" s="3" t="s">
        <v>172</v>
      </c>
      <c r="AZ187" s="16"/>
      <c r="BA187" s="16"/>
      <c r="BB187" s="16"/>
      <c r="BC187" s="16"/>
      <c r="BD187" s="16"/>
      <c r="BE187" s="81">
        <f>IF(N187="základná",J187,0)</f>
        <v>0</v>
      </c>
      <c r="BF187" s="81">
        <f>IF(N187="znížená",J187,0)</f>
        <v>0</v>
      </c>
      <c r="BG187" s="81">
        <f>IF(N187="zákl. prenesená",J187,0)</f>
        <v>0</v>
      </c>
      <c r="BH187" s="81">
        <f>IF(N187="zníž. prenesená",J187,0)</f>
        <v>0</v>
      </c>
      <c r="BI187" s="81">
        <f>IF(N187="nulová",J187,0)</f>
        <v>0</v>
      </c>
      <c r="BJ187" s="3" t="s">
        <v>10</v>
      </c>
      <c r="BK187" s="81">
        <f>ROUND(I187*H187,2)</f>
        <v>0</v>
      </c>
      <c r="BL187" s="3" t="s">
        <v>179</v>
      </c>
      <c r="BM187" s="152" t="s">
        <v>331</v>
      </c>
    </row>
    <row r="188" spans="1:65" ht="14.25" customHeight="1">
      <c r="A188" s="153"/>
      <c r="B188" s="154"/>
      <c r="C188" s="153"/>
      <c r="D188" s="155" t="s">
        <v>181</v>
      </c>
      <c r="E188" s="156" t="s">
        <v>1</v>
      </c>
      <c r="F188" s="157" t="s">
        <v>44</v>
      </c>
      <c r="G188" s="153"/>
      <c r="H188" s="158">
        <v>2.9830000000000001</v>
      </c>
      <c r="I188" s="153"/>
      <c r="J188" s="153"/>
      <c r="K188" s="153"/>
      <c r="L188" s="154"/>
      <c r="M188" s="159"/>
      <c r="N188" s="153"/>
      <c r="O188" s="153"/>
      <c r="P188" s="153"/>
      <c r="Q188" s="153"/>
      <c r="R188" s="153"/>
      <c r="S188" s="153"/>
      <c r="T188" s="160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6" t="s">
        <v>181</v>
      </c>
      <c r="AU188" s="156" t="s">
        <v>10</v>
      </c>
      <c r="AV188" s="153" t="s">
        <v>10</v>
      </c>
      <c r="AW188" s="153" t="s">
        <v>64</v>
      </c>
      <c r="AX188" s="153" t="s">
        <v>15</v>
      </c>
      <c r="AY188" s="156" t="s">
        <v>172</v>
      </c>
      <c r="AZ188" s="153"/>
      <c r="BA188" s="153"/>
      <c r="BB188" s="153"/>
      <c r="BC188" s="153"/>
      <c r="BD188" s="153"/>
      <c r="BE188" s="153"/>
      <c r="BF188" s="153"/>
      <c r="BG188" s="153"/>
      <c r="BH188" s="153"/>
      <c r="BI188" s="153"/>
      <c r="BJ188" s="153"/>
      <c r="BK188" s="153"/>
      <c r="BL188" s="153"/>
      <c r="BM188" s="153"/>
    </row>
    <row r="189" spans="1:65" ht="14.25" customHeight="1">
      <c r="A189" s="161"/>
      <c r="B189" s="162"/>
      <c r="C189" s="161"/>
      <c r="D189" s="155" t="s">
        <v>181</v>
      </c>
      <c r="E189" s="163" t="s">
        <v>1</v>
      </c>
      <c r="F189" s="164" t="s">
        <v>196</v>
      </c>
      <c r="G189" s="161"/>
      <c r="H189" s="165">
        <v>2.9830000000000001</v>
      </c>
      <c r="I189" s="161"/>
      <c r="J189" s="161"/>
      <c r="K189" s="161"/>
      <c r="L189" s="162"/>
      <c r="M189" s="166"/>
      <c r="N189" s="161"/>
      <c r="O189" s="161"/>
      <c r="P189" s="161"/>
      <c r="Q189" s="161"/>
      <c r="R189" s="161"/>
      <c r="S189" s="161"/>
      <c r="T189" s="167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  <c r="AK189" s="161"/>
      <c r="AL189" s="161"/>
      <c r="AM189" s="161"/>
      <c r="AN189" s="161"/>
      <c r="AO189" s="161"/>
      <c r="AP189" s="161"/>
      <c r="AQ189" s="161"/>
      <c r="AR189" s="161"/>
      <c r="AS189" s="161"/>
      <c r="AT189" s="163" t="s">
        <v>181</v>
      </c>
      <c r="AU189" s="163" t="s">
        <v>10</v>
      </c>
      <c r="AV189" s="161" t="s">
        <v>179</v>
      </c>
      <c r="AW189" s="161" t="s">
        <v>64</v>
      </c>
      <c r="AX189" s="161" t="s">
        <v>153</v>
      </c>
      <c r="AY189" s="163" t="s">
        <v>172</v>
      </c>
      <c r="AZ189" s="161"/>
      <c r="BA189" s="161"/>
      <c r="BB189" s="161"/>
      <c r="BC189" s="161"/>
      <c r="BD189" s="161"/>
      <c r="BE189" s="161"/>
      <c r="BF189" s="161"/>
      <c r="BG189" s="161"/>
      <c r="BH189" s="161"/>
      <c r="BI189" s="161"/>
      <c r="BJ189" s="161"/>
      <c r="BK189" s="161"/>
      <c r="BL189" s="161"/>
      <c r="BM189" s="161"/>
    </row>
    <row r="190" spans="1:65" ht="36" customHeight="1">
      <c r="A190" s="16"/>
      <c r="B190" s="17"/>
      <c r="C190" s="141" t="s">
        <v>14</v>
      </c>
      <c r="D190" s="141" t="s">
        <v>175</v>
      </c>
      <c r="E190" s="142" t="s">
        <v>338</v>
      </c>
      <c r="F190" s="143" t="s">
        <v>339</v>
      </c>
      <c r="G190" s="144" t="s">
        <v>340</v>
      </c>
      <c r="H190" s="145">
        <v>0.14899999999999999</v>
      </c>
      <c r="I190" s="146"/>
      <c r="J190" s="147">
        <f>ROUND(I190*H190,2)</f>
        <v>0</v>
      </c>
      <c r="K190" s="148"/>
      <c r="L190" s="17"/>
      <c r="M190" s="149" t="s">
        <v>1</v>
      </c>
      <c r="N190" s="75" t="s">
        <v>75</v>
      </c>
      <c r="O190" s="16"/>
      <c r="P190" s="150">
        <f>O190*H190</f>
        <v>0</v>
      </c>
      <c r="Q190" s="150">
        <v>0</v>
      </c>
      <c r="R190" s="150">
        <f>Q190*H190</f>
        <v>0</v>
      </c>
      <c r="S190" s="150">
        <v>2.2000000000000002</v>
      </c>
      <c r="T190" s="151">
        <f>S190*H190</f>
        <v>0.32780000000000004</v>
      </c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52" t="s">
        <v>179</v>
      </c>
      <c r="AS190" s="16"/>
      <c r="AT190" s="152" t="s">
        <v>175</v>
      </c>
      <c r="AU190" s="152" t="s">
        <v>10</v>
      </c>
      <c r="AV190" s="16"/>
      <c r="AW190" s="16"/>
      <c r="AX190" s="16"/>
      <c r="AY190" s="3" t="s">
        <v>172</v>
      </c>
      <c r="AZ190" s="16"/>
      <c r="BA190" s="16"/>
      <c r="BB190" s="16"/>
      <c r="BC190" s="16"/>
      <c r="BD190" s="16"/>
      <c r="BE190" s="81">
        <f>IF(N190="základná",J190,0)</f>
        <v>0</v>
      </c>
      <c r="BF190" s="81">
        <f>IF(N190="znížená",J190,0)</f>
        <v>0</v>
      </c>
      <c r="BG190" s="81">
        <f>IF(N190="zákl. prenesená",J190,0)</f>
        <v>0</v>
      </c>
      <c r="BH190" s="81">
        <f>IF(N190="zníž. prenesená",J190,0)</f>
        <v>0</v>
      </c>
      <c r="BI190" s="81">
        <f>IF(N190="nulová",J190,0)</f>
        <v>0</v>
      </c>
      <c r="BJ190" s="3" t="s">
        <v>10</v>
      </c>
      <c r="BK190" s="81">
        <f>ROUND(I190*H190,2)</f>
        <v>0</v>
      </c>
      <c r="BL190" s="3" t="s">
        <v>179</v>
      </c>
      <c r="BM190" s="152" t="s">
        <v>343</v>
      </c>
    </row>
    <row r="191" spans="1:65" ht="14.25" customHeight="1">
      <c r="A191" s="153"/>
      <c r="B191" s="154"/>
      <c r="C191" s="153"/>
      <c r="D191" s="155" t="s">
        <v>181</v>
      </c>
      <c r="E191" s="156" t="s">
        <v>1</v>
      </c>
      <c r="F191" s="157" t="s">
        <v>344</v>
      </c>
      <c r="G191" s="153"/>
      <c r="H191" s="158">
        <v>0.14899999999999999</v>
      </c>
      <c r="I191" s="153"/>
      <c r="J191" s="153"/>
      <c r="K191" s="153"/>
      <c r="L191" s="154"/>
      <c r="M191" s="159"/>
      <c r="N191" s="153"/>
      <c r="O191" s="153"/>
      <c r="P191" s="153"/>
      <c r="Q191" s="153"/>
      <c r="R191" s="153"/>
      <c r="S191" s="153"/>
      <c r="T191" s="160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6" t="s">
        <v>181</v>
      </c>
      <c r="AU191" s="156" t="s">
        <v>10</v>
      </c>
      <c r="AV191" s="153" t="s">
        <v>10</v>
      </c>
      <c r="AW191" s="153" t="s">
        <v>64</v>
      </c>
      <c r="AX191" s="153" t="s">
        <v>153</v>
      </c>
      <c r="AY191" s="156" t="s">
        <v>172</v>
      </c>
      <c r="AZ191" s="153"/>
      <c r="BA191" s="153"/>
      <c r="BB191" s="153"/>
      <c r="BC191" s="153"/>
      <c r="BD191" s="153"/>
      <c r="BE191" s="153"/>
      <c r="BF191" s="153"/>
      <c r="BG191" s="153"/>
      <c r="BH191" s="153"/>
      <c r="BI191" s="153"/>
      <c r="BJ191" s="153"/>
      <c r="BK191" s="153"/>
      <c r="BL191" s="153"/>
      <c r="BM191" s="153"/>
    </row>
    <row r="192" spans="1:65" ht="24" customHeight="1">
      <c r="A192" s="16"/>
      <c r="B192" s="17"/>
      <c r="C192" s="141" t="s">
        <v>335</v>
      </c>
      <c r="D192" s="141" t="s">
        <v>175</v>
      </c>
      <c r="E192" s="142" t="s">
        <v>352</v>
      </c>
      <c r="F192" s="143" t="s">
        <v>353</v>
      </c>
      <c r="G192" s="144" t="s">
        <v>178</v>
      </c>
      <c r="H192" s="145">
        <v>2.9830000000000001</v>
      </c>
      <c r="I192" s="146"/>
      <c r="J192" s="147">
        <f>ROUND(I192*H192,2)</f>
        <v>0</v>
      </c>
      <c r="K192" s="148"/>
      <c r="L192" s="17"/>
      <c r="M192" s="149" t="s">
        <v>1</v>
      </c>
      <c r="N192" s="75" t="s">
        <v>75</v>
      </c>
      <c r="O192" s="16"/>
      <c r="P192" s="150">
        <f>O192*H192</f>
        <v>0</v>
      </c>
      <c r="Q192" s="150">
        <v>0</v>
      </c>
      <c r="R192" s="150">
        <f>Q192*H192</f>
        <v>0</v>
      </c>
      <c r="S192" s="150">
        <v>0.02</v>
      </c>
      <c r="T192" s="151">
        <f>S192*H192</f>
        <v>5.9660000000000005E-2</v>
      </c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52" t="s">
        <v>179</v>
      </c>
      <c r="AS192" s="16"/>
      <c r="AT192" s="152" t="s">
        <v>175</v>
      </c>
      <c r="AU192" s="152" t="s">
        <v>10</v>
      </c>
      <c r="AV192" s="16"/>
      <c r="AW192" s="16"/>
      <c r="AX192" s="16"/>
      <c r="AY192" s="3" t="s">
        <v>172</v>
      </c>
      <c r="AZ192" s="16"/>
      <c r="BA192" s="16"/>
      <c r="BB192" s="16"/>
      <c r="BC192" s="16"/>
      <c r="BD192" s="16"/>
      <c r="BE192" s="81">
        <f>IF(N192="základná",J192,0)</f>
        <v>0</v>
      </c>
      <c r="BF192" s="81">
        <f>IF(N192="znížená",J192,0)</f>
        <v>0</v>
      </c>
      <c r="BG192" s="81">
        <f>IF(N192="zákl. prenesená",J192,0)</f>
        <v>0</v>
      </c>
      <c r="BH192" s="81">
        <f>IF(N192="zníž. prenesená",J192,0)</f>
        <v>0</v>
      </c>
      <c r="BI192" s="81">
        <f>IF(N192="nulová",J192,0)</f>
        <v>0</v>
      </c>
      <c r="BJ192" s="3" t="s">
        <v>10</v>
      </c>
      <c r="BK192" s="81">
        <f>ROUND(I192*H192,2)</f>
        <v>0</v>
      </c>
      <c r="BL192" s="3" t="s">
        <v>179</v>
      </c>
      <c r="BM192" s="152" t="s">
        <v>357</v>
      </c>
    </row>
    <row r="193" spans="1:65" ht="14.25" customHeight="1">
      <c r="A193" s="153"/>
      <c r="B193" s="154"/>
      <c r="C193" s="153"/>
      <c r="D193" s="155" t="s">
        <v>181</v>
      </c>
      <c r="E193" s="156" t="s">
        <v>1</v>
      </c>
      <c r="F193" s="157" t="s">
        <v>44</v>
      </c>
      <c r="G193" s="153"/>
      <c r="H193" s="158">
        <v>2.9830000000000001</v>
      </c>
      <c r="I193" s="153"/>
      <c r="J193" s="153"/>
      <c r="K193" s="153"/>
      <c r="L193" s="154"/>
      <c r="M193" s="159"/>
      <c r="N193" s="153"/>
      <c r="O193" s="153"/>
      <c r="P193" s="153"/>
      <c r="Q193" s="153"/>
      <c r="R193" s="153"/>
      <c r="S193" s="153"/>
      <c r="T193" s="160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6" t="s">
        <v>181</v>
      </c>
      <c r="AU193" s="156" t="s">
        <v>10</v>
      </c>
      <c r="AV193" s="153" t="s">
        <v>10</v>
      </c>
      <c r="AW193" s="153" t="s">
        <v>64</v>
      </c>
      <c r="AX193" s="153" t="s">
        <v>153</v>
      </c>
      <c r="AY193" s="156" t="s">
        <v>172</v>
      </c>
      <c r="AZ193" s="153"/>
      <c r="BA193" s="153"/>
      <c r="BB193" s="153"/>
      <c r="BC193" s="153"/>
      <c r="BD193" s="153"/>
      <c r="BE193" s="153"/>
      <c r="BF193" s="153"/>
      <c r="BG193" s="153"/>
      <c r="BH193" s="153"/>
      <c r="BI193" s="153"/>
      <c r="BJ193" s="153"/>
      <c r="BK193" s="153"/>
      <c r="BL193" s="153"/>
      <c r="BM193" s="153"/>
    </row>
    <row r="194" spans="1:65" ht="24" customHeight="1">
      <c r="A194" s="16"/>
      <c r="B194" s="17"/>
      <c r="C194" s="141" t="s">
        <v>347</v>
      </c>
      <c r="D194" s="141" t="s">
        <v>175</v>
      </c>
      <c r="E194" s="142" t="s">
        <v>942</v>
      </c>
      <c r="F194" s="143" t="s">
        <v>943</v>
      </c>
      <c r="G194" s="144" t="s">
        <v>193</v>
      </c>
      <c r="H194" s="145">
        <v>1</v>
      </c>
      <c r="I194" s="146"/>
      <c r="J194" s="147">
        <f t="shared" ref="J194:J195" si="30">ROUND(I194*H194,2)</f>
        <v>0</v>
      </c>
      <c r="K194" s="148"/>
      <c r="L194" s="17"/>
      <c r="M194" s="149" t="s">
        <v>1</v>
      </c>
      <c r="N194" s="75" t="s">
        <v>75</v>
      </c>
      <c r="O194" s="16"/>
      <c r="P194" s="150">
        <f t="shared" ref="P194:P195" si="31">O194*H194</f>
        <v>0</v>
      </c>
      <c r="Q194" s="150">
        <v>0</v>
      </c>
      <c r="R194" s="150">
        <f t="shared" ref="R194:R195" si="32">Q194*H194</f>
        <v>0</v>
      </c>
      <c r="S194" s="150">
        <v>2.4E-2</v>
      </c>
      <c r="T194" s="151">
        <f t="shared" ref="T194:T195" si="33">S194*H194</f>
        <v>2.4E-2</v>
      </c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52" t="s">
        <v>179</v>
      </c>
      <c r="AS194" s="16"/>
      <c r="AT194" s="152" t="s">
        <v>175</v>
      </c>
      <c r="AU194" s="152" t="s">
        <v>10</v>
      </c>
      <c r="AV194" s="16"/>
      <c r="AW194" s="16"/>
      <c r="AX194" s="16"/>
      <c r="AY194" s="3" t="s">
        <v>172</v>
      </c>
      <c r="AZ194" s="16"/>
      <c r="BA194" s="16"/>
      <c r="BB194" s="16"/>
      <c r="BC194" s="16"/>
      <c r="BD194" s="16"/>
      <c r="BE194" s="81">
        <f t="shared" ref="BE194:BE195" si="34">IF(N194="základná",J194,0)</f>
        <v>0</v>
      </c>
      <c r="BF194" s="81">
        <f t="shared" ref="BF194:BF195" si="35">IF(N194="znížená",J194,0)</f>
        <v>0</v>
      </c>
      <c r="BG194" s="81">
        <f t="shared" ref="BG194:BG195" si="36">IF(N194="zákl. prenesená",J194,0)</f>
        <v>0</v>
      </c>
      <c r="BH194" s="81">
        <f t="shared" ref="BH194:BH195" si="37">IF(N194="zníž. prenesená",J194,0)</f>
        <v>0</v>
      </c>
      <c r="BI194" s="81">
        <f t="shared" ref="BI194:BI195" si="38">IF(N194="nulová",J194,0)</f>
        <v>0</v>
      </c>
      <c r="BJ194" s="3" t="s">
        <v>10</v>
      </c>
      <c r="BK194" s="81">
        <f t="shared" ref="BK194:BK195" si="39">ROUND(I194*H194,2)</f>
        <v>0</v>
      </c>
      <c r="BL194" s="3" t="s">
        <v>179</v>
      </c>
      <c r="BM194" s="152" t="s">
        <v>944</v>
      </c>
    </row>
    <row r="195" spans="1:65" ht="24" customHeight="1">
      <c r="A195" s="16"/>
      <c r="B195" s="17"/>
      <c r="C195" s="141" t="s">
        <v>354</v>
      </c>
      <c r="D195" s="141" t="s">
        <v>175</v>
      </c>
      <c r="E195" s="142" t="s">
        <v>380</v>
      </c>
      <c r="F195" s="143" t="s">
        <v>381</v>
      </c>
      <c r="G195" s="144" t="s">
        <v>193</v>
      </c>
      <c r="H195" s="145">
        <v>4</v>
      </c>
      <c r="I195" s="146"/>
      <c r="J195" s="147">
        <f t="shared" si="30"/>
        <v>0</v>
      </c>
      <c r="K195" s="148"/>
      <c r="L195" s="17"/>
      <c r="M195" s="149" t="s">
        <v>1</v>
      </c>
      <c r="N195" s="75" t="s">
        <v>75</v>
      </c>
      <c r="O195" s="16"/>
      <c r="P195" s="150">
        <f t="shared" si="31"/>
        <v>0</v>
      </c>
      <c r="Q195" s="150">
        <v>0</v>
      </c>
      <c r="R195" s="150">
        <f t="shared" si="32"/>
        <v>0</v>
      </c>
      <c r="S195" s="150">
        <v>2.5999999999999999E-2</v>
      </c>
      <c r="T195" s="151">
        <f t="shared" si="33"/>
        <v>0.104</v>
      </c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52" t="s">
        <v>179</v>
      </c>
      <c r="AS195" s="16"/>
      <c r="AT195" s="152" t="s">
        <v>175</v>
      </c>
      <c r="AU195" s="152" t="s">
        <v>10</v>
      </c>
      <c r="AV195" s="16"/>
      <c r="AW195" s="16"/>
      <c r="AX195" s="16"/>
      <c r="AY195" s="3" t="s">
        <v>172</v>
      </c>
      <c r="AZ195" s="16"/>
      <c r="BA195" s="16"/>
      <c r="BB195" s="16"/>
      <c r="BC195" s="16"/>
      <c r="BD195" s="16"/>
      <c r="BE195" s="81">
        <f t="shared" si="34"/>
        <v>0</v>
      </c>
      <c r="BF195" s="81">
        <f t="shared" si="35"/>
        <v>0</v>
      </c>
      <c r="BG195" s="81">
        <f t="shared" si="36"/>
        <v>0</v>
      </c>
      <c r="BH195" s="81">
        <f t="shared" si="37"/>
        <v>0</v>
      </c>
      <c r="BI195" s="81">
        <f t="shared" si="38"/>
        <v>0</v>
      </c>
      <c r="BJ195" s="3" t="s">
        <v>10</v>
      </c>
      <c r="BK195" s="81">
        <f t="shared" si="39"/>
        <v>0</v>
      </c>
      <c r="BL195" s="3" t="s">
        <v>179</v>
      </c>
      <c r="BM195" s="152" t="s">
        <v>382</v>
      </c>
    </row>
    <row r="196" spans="1:65" ht="14.25" customHeight="1">
      <c r="A196" s="153"/>
      <c r="B196" s="154"/>
      <c r="C196" s="153"/>
      <c r="D196" s="155" t="s">
        <v>181</v>
      </c>
      <c r="E196" s="156" t="s">
        <v>1</v>
      </c>
      <c r="F196" s="157" t="s">
        <v>179</v>
      </c>
      <c r="G196" s="153"/>
      <c r="H196" s="158">
        <v>4</v>
      </c>
      <c r="I196" s="153"/>
      <c r="J196" s="153"/>
      <c r="K196" s="153"/>
      <c r="L196" s="154"/>
      <c r="M196" s="159"/>
      <c r="N196" s="153"/>
      <c r="O196" s="153"/>
      <c r="P196" s="153"/>
      <c r="Q196" s="153"/>
      <c r="R196" s="153"/>
      <c r="S196" s="153"/>
      <c r="T196" s="160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/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6" t="s">
        <v>181</v>
      </c>
      <c r="AU196" s="156" t="s">
        <v>10</v>
      </c>
      <c r="AV196" s="153" t="s">
        <v>10</v>
      </c>
      <c r="AW196" s="153" t="s">
        <v>64</v>
      </c>
      <c r="AX196" s="153" t="s">
        <v>153</v>
      </c>
      <c r="AY196" s="156" t="s">
        <v>172</v>
      </c>
      <c r="AZ196" s="153"/>
      <c r="BA196" s="153"/>
      <c r="BB196" s="153"/>
      <c r="BC196" s="153"/>
      <c r="BD196" s="153"/>
      <c r="BE196" s="153"/>
      <c r="BF196" s="153"/>
      <c r="BG196" s="153"/>
      <c r="BH196" s="153"/>
      <c r="BI196" s="153"/>
      <c r="BJ196" s="153"/>
      <c r="BK196" s="153"/>
      <c r="BL196" s="153"/>
      <c r="BM196" s="153"/>
    </row>
    <row r="197" spans="1:65" ht="24" customHeight="1">
      <c r="A197" s="16"/>
      <c r="B197" s="17"/>
      <c r="C197" s="141" t="s">
        <v>360</v>
      </c>
      <c r="D197" s="141" t="s">
        <v>175</v>
      </c>
      <c r="E197" s="142" t="s">
        <v>384</v>
      </c>
      <c r="F197" s="143" t="s">
        <v>385</v>
      </c>
      <c r="G197" s="144" t="s">
        <v>193</v>
      </c>
      <c r="H197" s="145">
        <v>1</v>
      </c>
      <c r="I197" s="146"/>
      <c r="J197" s="147">
        <f>ROUND(I197*H197,2)</f>
        <v>0</v>
      </c>
      <c r="K197" s="148"/>
      <c r="L197" s="17"/>
      <c r="M197" s="149" t="s">
        <v>1</v>
      </c>
      <c r="N197" s="75" t="s">
        <v>75</v>
      </c>
      <c r="O197" s="16"/>
      <c r="P197" s="150">
        <f>O197*H197</f>
        <v>0</v>
      </c>
      <c r="Q197" s="150">
        <v>0</v>
      </c>
      <c r="R197" s="150">
        <f>Q197*H197</f>
        <v>0</v>
      </c>
      <c r="S197" s="150">
        <v>7.2999999999999995E-2</v>
      </c>
      <c r="T197" s="151">
        <f>S197*H197</f>
        <v>7.2999999999999995E-2</v>
      </c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52" t="s">
        <v>179</v>
      </c>
      <c r="AS197" s="16"/>
      <c r="AT197" s="152" t="s">
        <v>175</v>
      </c>
      <c r="AU197" s="152" t="s">
        <v>10</v>
      </c>
      <c r="AV197" s="16"/>
      <c r="AW197" s="16"/>
      <c r="AX197" s="16"/>
      <c r="AY197" s="3" t="s">
        <v>172</v>
      </c>
      <c r="AZ197" s="16"/>
      <c r="BA197" s="16"/>
      <c r="BB197" s="16"/>
      <c r="BC197" s="16"/>
      <c r="BD197" s="16"/>
      <c r="BE197" s="81">
        <f>IF(N197="základná",J197,0)</f>
        <v>0</v>
      </c>
      <c r="BF197" s="81">
        <f>IF(N197="znížená",J197,0)</f>
        <v>0</v>
      </c>
      <c r="BG197" s="81">
        <f>IF(N197="zákl. prenesená",J197,0)</f>
        <v>0</v>
      </c>
      <c r="BH197" s="81">
        <f>IF(N197="zníž. prenesená",J197,0)</f>
        <v>0</v>
      </c>
      <c r="BI197" s="81">
        <f>IF(N197="nulová",J197,0)</f>
        <v>0</v>
      </c>
      <c r="BJ197" s="3" t="s">
        <v>10</v>
      </c>
      <c r="BK197" s="81">
        <f>ROUND(I197*H197,2)</f>
        <v>0</v>
      </c>
      <c r="BL197" s="3" t="s">
        <v>179</v>
      </c>
      <c r="BM197" s="152" t="s">
        <v>386</v>
      </c>
    </row>
    <row r="198" spans="1:65" ht="14.25" customHeight="1">
      <c r="A198" s="153"/>
      <c r="B198" s="154"/>
      <c r="C198" s="153"/>
      <c r="D198" s="155" t="s">
        <v>181</v>
      </c>
      <c r="E198" s="156" t="s">
        <v>1</v>
      </c>
      <c r="F198" s="157" t="s">
        <v>153</v>
      </c>
      <c r="G198" s="153"/>
      <c r="H198" s="158">
        <v>1</v>
      </c>
      <c r="I198" s="153"/>
      <c r="J198" s="153"/>
      <c r="K198" s="153"/>
      <c r="L198" s="154"/>
      <c r="M198" s="159"/>
      <c r="N198" s="153"/>
      <c r="O198" s="153"/>
      <c r="P198" s="153"/>
      <c r="Q198" s="153"/>
      <c r="R198" s="153"/>
      <c r="S198" s="153"/>
      <c r="T198" s="160"/>
      <c r="U198" s="153"/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/>
      <c r="AF198" s="153"/>
      <c r="AG198" s="153"/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  <c r="AT198" s="156" t="s">
        <v>181</v>
      </c>
      <c r="AU198" s="156" t="s">
        <v>10</v>
      </c>
      <c r="AV198" s="153" t="s">
        <v>10</v>
      </c>
      <c r="AW198" s="153" t="s">
        <v>64</v>
      </c>
      <c r="AX198" s="153" t="s">
        <v>153</v>
      </c>
      <c r="AY198" s="156" t="s">
        <v>172</v>
      </c>
      <c r="AZ198" s="153"/>
      <c r="BA198" s="153"/>
      <c r="BB198" s="153"/>
      <c r="BC198" s="153"/>
      <c r="BD198" s="153"/>
      <c r="BE198" s="153"/>
      <c r="BF198" s="153"/>
      <c r="BG198" s="153"/>
      <c r="BH198" s="153"/>
      <c r="BI198" s="153"/>
      <c r="BJ198" s="153"/>
      <c r="BK198" s="153"/>
      <c r="BL198" s="153"/>
      <c r="BM198" s="153"/>
    </row>
    <row r="199" spans="1:65" ht="36" customHeight="1">
      <c r="A199" s="16"/>
      <c r="B199" s="17"/>
      <c r="C199" s="141" t="s">
        <v>383</v>
      </c>
      <c r="D199" s="141" t="s">
        <v>175</v>
      </c>
      <c r="E199" s="142" t="s">
        <v>389</v>
      </c>
      <c r="F199" s="143" t="s">
        <v>390</v>
      </c>
      <c r="G199" s="144" t="s">
        <v>261</v>
      </c>
      <c r="H199" s="145">
        <v>4.5</v>
      </c>
      <c r="I199" s="146"/>
      <c r="J199" s="147">
        <f>ROUND(I199*H199,2)</f>
        <v>0</v>
      </c>
      <c r="K199" s="148"/>
      <c r="L199" s="17"/>
      <c r="M199" s="149" t="s">
        <v>1</v>
      </c>
      <c r="N199" s="75" t="s">
        <v>75</v>
      </c>
      <c r="O199" s="16"/>
      <c r="P199" s="150">
        <f>O199*H199</f>
        <v>0</v>
      </c>
      <c r="Q199" s="150">
        <v>0</v>
      </c>
      <c r="R199" s="150">
        <f>Q199*H199</f>
        <v>0</v>
      </c>
      <c r="S199" s="150">
        <v>8.9999999999999993E-3</v>
      </c>
      <c r="T199" s="151">
        <f>S199*H199</f>
        <v>4.0499999999999994E-2</v>
      </c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52" t="s">
        <v>179</v>
      </c>
      <c r="AS199" s="16"/>
      <c r="AT199" s="152" t="s">
        <v>175</v>
      </c>
      <c r="AU199" s="152" t="s">
        <v>10</v>
      </c>
      <c r="AV199" s="16"/>
      <c r="AW199" s="16"/>
      <c r="AX199" s="16"/>
      <c r="AY199" s="3" t="s">
        <v>172</v>
      </c>
      <c r="AZ199" s="16"/>
      <c r="BA199" s="16"/>
      <c r="BB199" s="16"/>
      <c r="BC199" s="16"/>
      <c r="BD199" s="16"/>
      <c r="BE199" s="81">
        <f>IF(N199="základná",J199,0)</f>
        <v>0</v>
      </c>
      <c r="BF199" s="81">
        <f>IF(N199="znížená",J199,0)</f>
        <v>0</v>
      </c>
      <c r="BG199" s="81">
        <f>IF(N199="zákl. prenesená",J199,0)</f>
        <v>0</v>
      </c>
      <c r="BH199" s="81">
        <f>IF(N199="zníž. prenesená",J199,0)</f>
        <v>0</v>
      </c>
      <c r="BI199" s="81">
        <f>IF(N199="nulová",J199,0)</f>
        <v>0</v>
      </c>
      <c r="BJ199" s="3" t="s">
        <v>10</v>
      </c>
      <c r="BK199" s="81">
        <f>ROUND(I199*H199,2)</f>
        <v>0</v>
      </c>
      <c r="BL199" s="3" t="s">
        <v>179</v>
      </c>
      <c r="BM199" s="152" t="s">
        <v>391</v>
      </c>
    </row>
    <row r="200" spans="1:65" ht="14.25" customHeight="1">
      <c r="A200" s="153"/>
      <c r="B200" s="154"/>
      <c r="C200" s="153"/>
      <c r="D200" s="155" t="s">
        <v>181</v>
      </c>
      <c r="E200" s="156" t="s">
        <v>1</v>
      </c>
      <c r="F200" s="157" t="s">
        <v>945</v>
      </c>
      <c r="G200" s="153"/>
      <c r="H200" s="158">
        <v>4.5</v>
      </c>
      <c r="I200" s="153"/>
      <c r="J200" s="153"/>
      <c r="K200" s="153"/>
      <c r="L200" s="154"/>
      <c r="M200" s="159"/>
      <c r="N200" s="153"/>
      <c r="O200" s="153"/>
      <c r="P200" s="153"/>
      <c r="Q200" s="153"/>
      <c r="R200" s="153"/>
      <c r="S200" s="153"/>
      <c r="T200" s="160"/>
      <c r="U200" s="153"/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/>
      <c r="AF200" s="153"/>
      <c r="AG200" s="153"/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6" t="s">
        <v>181</v>
      </c>
      <c r="AU200" s="156" t="s">
        <v>10</v>
      </c>
      <c r="AV200" s="153" t="s">
        <v>10</v>
      </c>
      <c r="AW200" s="153" t="s">
        <v>64</v>
      </c>
      <c r="AX200" s="153" t="s">
        <v>15</v>
      </c>
      <c r="AY200" s="156" t="s">
        <v>172</v>
      </c>
      <c r="AZ200" s="153"/>
      <c r="BA200" s="153"/>
      <c r="BB200" s="153"/>
      <c r="BC200" s="153"/>
      <c r="BD200" s="153"/>
      <c r="BE200" s="153"/>
      <c r="BF200" s="153"/>
      <c r="BG200" s="153"/>
      <c r="BH200" s="153"/>
      <c r="BI200" s="153"/>
      <c r="BJ200" s="153"/>
      <c r="BK200" s="153"/>
      <c r="BL200" s="153"/>
      <c r="BM200" s="153"/>
    </row>
    <row r="201" spans="1:65" ht="14.25" customHeight="1">
      <c r="A201" s="161"/>
      <c r="B201" s="162"/>
      <c r="C201" s="161"/>
      <c r="D201" s="155" t="s">
        <v>181</v>
      </c>
      <c r="E201" s="163" t="s">
        <v>1</v>
      </c>
      <c r="F201" s="164" t="s">
        <v>196</v>
      </c>
      <c r="G201" s="161"/>
      <c r="H201" s="165">
        <v>4.5</v>
      </c>
      <c r="I201" s="161"/>
      <c r="J201" s="161"/>
      <c r="K201" s="161"/>
      <c r="L201" s="162"/>
      <c r="M201" s="166"/>
      <c r="N201" s="161"/>
      <c r="O201" s="161"/>
      <c r="P201" s="161"/>
      <c r="Q201" s="161"/>
      <c r="R201" s="161"/>
      <c r="S201" s="161"/>
      <c r="T201" s="167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1"/>
      <c r="AS201" s="161"/>
      <c r="AT201" s="163" t="s">
        <v>181</v>
      </c>
      <c r="AU201" s="163" t="s">
        <v>10</v>
      </c>
      <c r="AV201" s="161" t="s">
        <v>179</v>
      </c>
      <c r="AW201" s="161" t="s">
        <v>64</v>
      </c>
      <c r="AX201" s="161" t="s">
        <v>153</v>
      </c>
      <c r="AY201" s="163" t="s">
        <v>172</v>
      </c>
      <c r="AZ201" s="161"/>
      <c r="BA201" s="161"/>
      <c r="BB201" s="161"/>
      <c r="BC201" s="161"/>
      <c r="BD201" s="161"/>
      <c r="BE201" s="161"/>
      <c r="BF201" s="161"/>
      <c r="BG201" s="161"/>
      <c r="BH201" s="161"/>
      <c r="BI201" s="161"/>
      <c r="BJ201" s="161"/>
      <c r="BK201" s="161"/>
      <c r="BL201" s="161"/>
      <c r="BM201" s="161"/>
    </row>
    <row r="202" spans="1:65" ht="24" customHeight="1">
      <c r="A202" s="16"/>
      <c r="B202" s="17"/>
      <c r="C202" s="141" t="s">
        <v>388</v>
      </c>
      <c r="D202" s="141" t="s">
        <v>175</v>
      </c>
      <c r="E202" s="142" t="s">
        <v>399</v>
      </c>
      <c r="F202" s="143" t="s">
        <v>400</v>
      </c>
      <c r="G202" s="144" t="s">
        <v>178</v>
      </c>
      <c r="H202" s="145">
        <v>2.9830000000000001</v>
      </c>
      <c r="I202" s="146"/>
      <c r="J202" s="147">
        <f>ROUND(I202*H202,2)</f>
        <v>0</v>
      </c>
      <c r="K202" s="148"/>
      <c r="L202" s="17"/>
      <c r="M202" s="149" t="s">
        <v>1</v>
      </c>
      <c r="N202" s="75" t="s">
        <v>75</v>
      </c>
      <c r="O202" s="16"/>
      <c r="P202" s="150">
        <f>O202*H202</f>
        <v>0</v>
      </c>
      <c r="Q202" s="150">
        <v>0</v>
      </c>
      <c r="R202" s="150">
        <f>Q202*H202</f>
        <v>0</v>
      </c>
      <c r="S202" s="150">
        <v>4.0000000000000001E-3</v>
      </c>
      <c r="T202" s="151">
        <f>S202*H202</f>
        <v>1.1932E-2</v>
      </c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52" t="s">
        <v>179</v>
      </c>
      <c r="AS202" s="16"/>
      <c r="AT202" s="152" t="s">
        <v>175</v>
      </c>
      <c r="AU202" s="152" t="s">
        <v>10</v>
      </c>
      <c r="AV202" s="16"/>
      <c r="AW202" s="16"/>
      <c r="AX202" s="16"/>
      <c r="AY202" s="3" t="s">
        <v>172</v>
      </c>
      <c r="AZ202" s="16"/>
      <c r="BA202" s="16"/>
      <c r="BB202" s="16"/>
      <c r="BC202" s="16"/>
      <c r="BD202" s="16"/>
      <c r="BE202" s="81">
        <f>IF(N202="základná",J202,0)</f>
        <v>0</v>
      </c>
      <c r="BF202" s="81">
        <f>IF(N202="znížená",J202,0)</f>
        <v>0</v>
      </c>
      <c r="BG202" s="81">
        <f>IF(N202="zákl. prenesená",J202,0)</f>
        <v>0</v>
      </c>
      <c r="BH202" s="81">
        <f>IF(N202="zníž. prenesená",J202,0)</f>
        <v>0</v>
      </c>
      <c r="BI202" s="81">
        <f>IF(N202="nulová",J202,0)</f>
        <v>0</v>
      </c>
      <c r="BJ202" s="3" t="s">
        <v>10</v>
      </c>
      <c r="BK202" s="81">
        <f>ROUND(I202*H202,2)</f>
        <v>0</v>
      </c>
      <c r="BL202" s="3" t="s">
        <v>179</v>
      </c>
      <c r="BM202" s="152" t="s">
        <v>401</v>
      </c>
    </row>
    <row r="203" spans="1:65" ht="14.25" customHeight="1">
      <c r="A203" s="153"/>
      <c r="B203" s="154"/>
      <c r="C203" s="153"/>
      <c r="D203" s="155" t="s">
        <v>181</v>
      </c>
      <c r="E203" s="156" t="s">
        <v>1</v>
      </c>
      <c r="F203" s="157" t="s">
        <v>44</v>
      </c>
      <c r="G203" s="153"/>
      <c r="H203" s="158">
        <v>2.9830000000000001</v>
      </c>
      <c r="I203" s="153"/>
      <c r="J203" s="153"/>
      <c r="K203" s="153"/>
      <c r="L203" s="154"/>
      <c r="M203" s="159"/>
      <c r="N203" s="153"/>
      <c r="O203" s="153"/>
      <c r="P203" s="153"/>
      <c r="Q203" s="153"/>
      <c r="R203" s="153"/>
      <c r="S203" s="153"/>
      <c r="T203" s="160"/>
      <c r="U203" s="153"/>
      <c r="V203" s="153"/>
      <c r="W203" s="153"/>
      <c r="X203" s="153"/>
      <c r="Y203" s="153"/>
      <c r="Z203" s="153"/>
      <c r="AA203" s="153"/>
      <c r="AB203" s="153"/>
      <c r="AC203" s="153"/>
      <c r="AD203" s="153"/>
      <c r="AE203" s="153"/>
      <c r="AF203" s="153"/>
      <c r="AG203" s="153"/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6" t="s">
        <v>181</v>
      </c>
      <c r="AU203" s="156" t="s">
        <v>10</v>
      </c>
      <c r="AV203" s="153" t="s">
        <v>10</v>
      </c>
      <c r="AW203" s="153" t="s">
        <v>64</v>
      </c>
      <c r="AX203" s="153" t="s">
        <v>15</v>
      </c>
      <c r="AY203" s="156" t="s">
        <v>172</v>
      </c>
      <c r="AZ203" s="153"/>
      <c r="BA203" s="153"/>
      <c r="BB203" s="153"/>
      <c r="BC203" s="153"/>
      <c r="BD203" s="153"/>
      <c r="BE203" s="153"/>
      <c r="BF203" s="153"/>
      <c r="BG203" s="153"/>
      <c r="BH203" s="153"/>
      <c r="BI203" s="153"/>
      <c r="BJ203" s="153"/>
      <c r="BK203" s="153"/>
      <c r="BL203" s="153"/>
      <c r="BM203" s="153"/>
    </row>
    <row r="204" spans="1:65" ht="14.25" customHeight="1">
      <c r="A204" s="161"/>
      <c r="B204" s="162"/>
      <c r="C204" s="161"/>
      <c r="D204" s="155" t="s">
        <v>181</v>
      </c>
      <c r="E204" s="163" t="s">
        <v>25</v>
      </c>
      <c r="F204" s="164" t="s">
        <v>196</v>
      </c>
      <c r="G204" s="161"/>
      <c r="H204" s="165">
        <v>2.9830000000000001</v>
      </c>
      <c r="I204" s="161"/>
      <c r="J204" s="161"/>
      <c r="K204" s="161"/>
      <c r="L204" s="162"/>
      <c r="M204" s="166"/>
      <c r="N204" s="161"/>
      <c r="O204" s="161"/>
      <c r="P204" s="161"/>
      <c r="Q204" s="161"/>
      <c r="R204" s="161"/>
      <c r="S204" s="161"/>
      <c r="T204" s="167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  <c r="AS204" s="161"/>
      <c r="AT204" s="163" t="s">
        <v>181</v>
      </c>
      <c r="AU204" s="163" t="s">
        <v>10</v>
      </c>
      <c r="AV204" s="161" t="s">
        <v>179</v>
      </c>
      <c r="AW204" s="161" t="s">
        <v>64</v>
      </c>
      <c r="AX204" s="161" t="s">
        <v>153</v>
      </c>
      <c r="AY204" s="163" t="s">
        <v>172</v>
      </c>
      <c r="AZ204" s="161"/>
      <c r="BA204" s="161"/>
      <c r="BB204" s="161"/>
      <c r="BC204" s="161"/>
      <c r="BD204" s="161"/>
      <c r="BE204" s="161"/>
      <c r="BF204" s="161"/>
      <c r="BG204" s="161"/>
      <c r="BH204" s="161"/>
      <c r="BI204" s="161"/>
      <c r="BJ204" s="161"/>
      <c r="BK204" s="161"/>
      <c r="BL204" s="161"/>
      <c r="BM204" s="161"/>
    </row>
    <row r="205" spans="1:65" ht="24" customHeight="1">
      <c r="A205" s="16"/>
      <c r="B205" s="17"/>
      <c r="C205" s="141" t="s">
        <v>393</v>
      </c>
      <c r="D205" s="141" t="s">
        <v>175</v>
      </c>
      <c r="E205" s="142" t="s">
        <v>403</v>
      </c>
      <c r="F205" s="143" t="s">
        <v>404</v>
      </c>
      <c r="G205" s="144" t="s">
        <v>178</v>
      </c>
      <c r="H205" s="145">
        <v>11.346</v>
      </c>
      <c r="I205" s="146"/>
      <c r="J205" s="147">
        <f>ROUND(I205*H205,2)</f>
        <v>0</v>
      </c>
      <c r="K205" s="148"/>
      <c r="L205" s="17"/>
      <c r="M205" s="149" t="s">
        <v>1</v>
      </c>
      <c r="N205" s="75" t="s">
        <v>75</v>
      </c>
      <c r="O205" s="16"/>
      <c r="P205" s="150">
        <f>O205*H205</f>
        <v>0</v>
      </c>
      <c r="Q205" s="150">
        <v>0</v>
      </c>
      <c r="R205" s="150">
        <f>Q205*H205</f>
        <v>0</v>
      </c>
      <c r="S205" s="150">
        <v>4.0000000000000001E-3</v>
      </c>
      <c r="T205" s="151">
        <f>S205*H205</f>
        <v>4.5384000000000001E-2</v>
      </c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52" t="s">
        <v>179</v>
      </c>
      <c r="AS205" s="16"/>
      <c r="AT205" s="152" t="s">
        <v>175</v>
      </c>
      <c r="AU205" s="152" t="s">
        <v>10</v>
      </c>
      <c r="AV205" s="16"/>
      <c r="AW205" s="16"/>
      <c r="AX205" s="16"/>
      <c r="AY205" s="3" t="s">
        <v>172</v>
      </c>
      <c r="AZ205" s="16"/>
      <c r="BA205" s="16"/>
      <c r="BB205" s="16"/>
      <c r="BC205" s="16"/>
      <c r="BD205" s="16"/>
      <c r="BE205" s="81">
        <f>IF(N205="základná",J205,0)</f>
        <v>0</v>
      </c>
      <c r="BF205" s="81">
        <f>IF(N205="znížená",J205,0)</f>
        <v>0</v>
      </c>
      <c r="BG205" s="81">
        <f>IF(N205="zákl. prenesená",J205,0)</f>
        <v>0</v>
      </c>
      <c r="BH205" s="81">
        <f>IF(N205="zníž. prenesená",J205,0)</f>
        <v>0</v>
      </c>
      <c r="BI205" s="81">
        <f>IF(N205="nulová",J205,0)</f>
        <v>0</v>
      </c>
      <c r="BJ205" s="3" t="s">
        <v>10</v>
      </c>
      <c r="BK205" s="81">
        <f>ROUND(I205*H205,2)</f>
        <v>0</v>
      </c>
      <c r="BL205" s="3" t="s">
        <v>179</v>
      </c>
      <c r="BM205" s="152" t="s">
        <v>405</v>
      </c>
    </row>
    <row r="206" spans="1:65" ht="14.25" customHeight="1">
      <c r="A206" s="153"/>
      <c r="B206" s="154"/>
      <c r="C206" s="153"/>
      <c r="D206" s="155" t="s">
        <v>181</v>
      </c>
      <c r="E206" s="156" t="s">
        <v>1</v>
      </c>
      <c r="F206" s="157" t="s">
        <v>946</v>
      </c>
      <c r="G206" s="153"/>
      <c r="H206" s="158">
        <v>21.106000000000002</v>
      </c>
      <c r="I206" s="153"/>
      <c r="J206" s="153"/>
      <c r="K206" s="153"/>
      <c r="L206" s="154"/>
      <c r="M206" s="159"/>
      <c r="N206" s="153"/>
      <c r="O206" s="153"/>
      <c r="P206" s="153"/>
      <c r="Q206" s="153"/>
      <c r="R206" s="153"/>
      <c r="S206" s="153"/>
      <c r="T206" s="160"/>
      <c r="U206" s="153"/>
      <c r="V206" s="153"/>
      <c r="W206" s="153"/>
      <c r="X206" s="153"/>
      <c r="Y206" s="153"/>
      <c r="Z206" s="153"/>
      <c r="AA206" s="153"/>
      <c r="AB206" s="153"/>
      <c r="AC206" s="153"/>
      <c r="AD206" s="153"/>
      <c r="AE206" s="153"/>
      <c r="AF206" s="153"/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  <c r="AT206" s="156" t="s">
        <v>181</v>
      </c>
      <c r="AU206" s="156" t="s">
        <v>10</v>
      </c>
      <c r="AV206" s="153" t="s">
        <v>10</v>
      </c>
      <c r="AW206" s="153" t="s">
        <v>64</v>
      </c>
      <c r="AX206" s="153" t="s">
        <v>15</v>
      </c>
      <c r="AY206" s="156" t="s">
        <v>172</v>
      </c>
      <c r="AZ206" s="153"/>
      <c r="BA206" s="153"/>
      <c r="BB206" s="153"/>
      <c r="BC206" s="153"/>
      <c r="BD206" s="153"/>
      <c r="BE206" s="153"/>
      <c r="BF206" s="153"/>
      <c r="BG206" s="153"/>
      <c r="BH206" s="153"/>
      <c r="BI206" s="153"/>
      <c r="BJ206" s="153"/>
      <c r="BK206" s="153"/>
      <c r="BL206" s="153"/>
      <c r="BM206" s="153"/>
    </row>
    <row r="207" spans="1:65" ht="14.25" customHeight="1">
      <c r="A207" s="153"/>
      <c r="B207" s="154"/>
      <c r="C207" s="153"/>
      <c r="D207" s="155" t="s">
        <v>181</v>
      </c>
      <c r="E207" s="156" t="s">
        <v>1</v>
      </c>
      <c r="F207" s="157" t="s">
        <v>947</v>
      </c>
      <c r="G207" s="153"/>
      <c r="H207" s="158">
        <v>1.1819999999999999</v>
      </c>
      <c r="I207" s="153"/>
      <c r="J207" s="153"/>
      <c r="K207" s="153"/>
      <c r="L207" s="154"/>
      <c r="M207" s="159"/>
      <c r="N207" s="153"/>
      <c r="O207" s="153"/>
      <c r="P207" s="153"/>
      <c r="Q207" s="153"/>
      <c r="R207" s="153"/>
      <c r="S207" s="153"/>
      <c r="T207" s="160"/>
      <c r="U207" s="153"/>
      <c r="V207" s="153"/>
      <c r="W207" s="153"/>
      <c r="X207" s="153"/>
      <c r="Y207" s="153"/>
      <c r="Z207" s="153"/>
      <c r="AA207" s="153"/>
      <c r="AB207" s="153"/>
      <c r="AC207" s="153"/>
      <c r="AD207" s="153"/>
      <c r="AE207" s="153"/>
      <c r="AF207" s="153"/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  <c r="AT207" s="156" t="s">
        <v>181</v>
      </c>
      <c r="AU207" s="156" t="s">
        <v>10</v>
      </c>
      <c r="AV207" s="153" t="s">
        <v>10</v>
      </c>
      <c r="AW207" s="153" t="s">
        <v>64</v>
      </c>
      <c r="AX207" s="153" t="s">
        <v>15</v>
      </c>
      <c r="AY207" s="156" t="s">
        <v>172</v>
      </c>
      <c r="AZ207" s="153"/>
      <c r="BA207" s="153"/>
      <c r="BB207" s="153"/>
      <c r="BC207" s="153"/>
      <c r="BD207" s="153"/>
      <c r="BE207" s="153"/>
      <c r="BF207" s="153"/>
      <c r="BG207" s="153"/>
      <c r="BH207" s="153"/>
      <c r="BI207" s="153"/>
      <c r="BJ207" s="153"/>
      <c r="BK207" s="153"/>
      <c r="BL207" s="153"/>
      <c r="BM207" s="153"/>
    </row>
    <row r="208" spans="1:65" ht="14.25" customHeight="1">
      <c r="A208" s="153"/>
      <c r="B208" s="154"/>
      <c r="C208" s="153"/>
      <c r="D208" s="155" t="s">
        <v>181</v>
      </c>
      <c r="E208" s="156" t="s">
        <v>1</v>
      </c>
      <c r="F208" s="157" t="s">
        <v>948</v>
      </c>
      <c r="G208" s="153"/>
      <c r="H208" s="158">
        <v>1.0980000000000001</v>
      </c>
      <c r="I208" s="153"/>
      <c r="J208" s="153"/>
      <c r="K208" s="153"/>
      <c r="L208" s="154"/>
      <c r="M208" s="159"/>
      <c r="N208" s="153"/>
      <c r="O208" s="153"/>
      <c r="P208" s="153"/>
      <c r="Q208" s="153"/>
      <c r="R208" s="153"/>
      <c r="S208" s="153"/>
      <c r="T208" s="160"/>
      <c r="U208" s="153"/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/>
      <c r="AF208" s="153"/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  <c r="AT208" s="156" t="s">
        <v>181</v>
      </c>
      <c r="AU208" s="156" t="s">
        <v>10</v>
      </c>
      <c r="AV208" s="153" t="s">
        <v>10</v>
      </c>
      <c r="AW208" s="153" t="s">
        <v>64</v>
      </c>
      <c r="AX208" s="153" t="s">
        <v>15</v>
      </c>
      <c r="AY208" s="156" t="s">
        <v>172</v>
      </c>
      <c r="AZ208" s="153"/>
      <c r="BA208" s="153"/>
      <c r="BB208" s="153"/>
      <c r="BC208" s="153"/>
      <c r="BD208" s="153"/>
      <c r="BE208" s="153"/>
      <c r="BF208" s="153"/>
      <c r="BG208" s="153"/>
      <c r="BH208" s="153"/>
      <c r="BI208" s="153"/>
      <c r="BJ208" s="153"/>
      <c r="BK208" s="153"/>
      <c r="BL208" s="153"/>
      <c r="BM208" s="153"/>
    </row>
    <row r="209" spans="1:65" ht="14.25" customHeight="1">
      <c r="A209" s="153"/>
      <c r="B209" s="154"/>
      <c r="C209" s="153"/>
      <c r="D209" s="155" t="s">
        <v>181</v>
      </c>
      <c r="E209" s="156" t="s">
        <v>1</v>
      </c>
      <c r="F209" s="157" t="s">
        <v>415</v>
      </c>
      <c r="G209" s="153"/>
      <c r="H209" s="158">
        <v>-12.04</v>
      </c>
      <c r="I209" s="153"/>
      <c r="J209" s="153"/>
      <c r="K209" s="153"/>
      <c r="L209" s="154"/>
      <c r="M209" s="159"/>
      <c r="N209" s="153"/>
      <c r="O209" s="153"/>
      <c r="P209" s="153"/>
      <c r="Q209" s="153"/>
      <c r="R209" s="153"/>
      <c r="S209" s="153"/>
      <c r="T209" s="160"/>
      <c r="U209" s="153"/>
      <c r="V209" s="153"/>
      <c r="W209" s="153"/>
      <c r="X209" s="153"/>
      <c r="Y209" s="153"/>
      <c r="Z209" s="153"/>
      <c r="AA209" s="153"/>
      <c r="AB209" s="153"/>
      <c r="AC209" s="153"/>
      <c r="AD209" s="153"/>
      <c r="AE209" s="153"/>
      <c r="AF209" s="153"/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  <c r="AT209" s="156" t="s">
        <v>181</v>
      </c>
      <c r="AU209" s="156" t="s">
        <v>10</v>
      </c>
      <c r="AV209" s="153" t="s">
        <v>10</v>
      </c>
      <c r="AW209" s="153" t="s">
        <v>64</v>
      </c>
      <c r="AX209" s="153" t="s">
        <v>15</v>
      </c>
      <c r="AY209" s="156" t="s">
        <v>172</v>
      </c>
      <c r="AZ209" s="153"/>
      <c r="BA209" s="153"/>
      <c r="BB209" s="153"/>
      <c r="BC209" s="153"/>
      <c r="BD209" s="153"/>
      <c r="BE209" s="153"/>
      <c r="BF209" s="153"/>
      <c r="BG209" s="153"/>
      <c r="BH209" s="153"/>
      <c r="BI209" s="153"/>
      <c r="BJ209" s="153"/>
      <c r="BK209" s="153"/>
      <c r="BL209" s="153"/>
      <c r="BM209" s="153"/>
    </row>
    <row r="210" spans="1:65" ht="14.25" customHeight="1">
      <c r="A210" s="185"/>
      <c r="B210" s="186"/>
      <c r="C210" s="185"/>
      <c r="D210" s="155" t="s">
        <v>181</v>
      </c>
      <c r="E210" s="187" t="s">
        <v>1</v>
      </c>
      <c r="F210" s="188" t="s">
        <v>416</v>
      </c>
      <c r="G210" s="185"/>
      <c r="H210" s="189">
        <v>11.346</v>
      </c>
      <c r="I210" s="185"/>
      <c r="J210" s="185"/>
      <c r="K210" s="185"/>
      <c r="L210" s="186"/>
      <c r="M210" s="190"/>
      <c r="N210" s="185"/>
      <c r="O210" s="185"/>
      <c r="P210" s="185"/>
      <c r="Q210" s="185"/>
      <c r="R210" s="185"/>
      <c r="S210" s="185"/>
      <c r="T210" s="191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185"/>
      <c r="AT210" s="187" t="s">
        <v>181</v>
      </c>
      <c r="AU210" s="187" t="s">
        <v>10</v>
      </c>
      <c r="AV210" s="185" t="s">
        <v>187</v>
      </c>
      <c r="AW210" s="185" t="s">
        <v>64</v>
      </c>
      <c r="AX210" s="185" t="s">
        <v>15</v>
      </c>
      <c r="AY210" s="187" t="s">
        <v>172</v>
      </c>
      <c r="AZ210" s="185"/>
      <c r="BA210" s="185"/>
      <c r="BB210" s="185"/>
      <c r="BC210" s="185"/>
      <c r="BD210" s="185"/>
      <c r="BE210" s="185"/>
      <c r="BF210" s="185"/>
      <c r="BG210" s="185"/>
      <c r="BH210" s="185"/>
      <c r="BI210" s="185"/>
      <c r="BJ210" s="185"/>
      <c r="BK210" s="185"/>
      <c r="BL210" s="185"/>
      <c r="BM210" s="185"/>
    </row>
    <row r="211" spans="1:65" ht="14.25" customHeight="1">
      <c r="A211" s="161"/>
      <c r="B211" s="162"/>
      <c r="C211" s="161"/>
      <c r="D211" s="155" t="s">
        <v>181</v>
      </c>
      <c r="E211" s="163" t="s">
        <v>18</v>
      </c>
      <c r="F211" s="164" t="s">
        <v>196</v>
      </c>
      <c r="G211" s="161"/>
      <c r="H211" s="165">
        <v>11.346</v>
      </c>
      <c r="I211" s="161"/>
      <c r="J211" s="161"/>
      <c r="K211" s="161"/>
      <c r="L211" s="162"/>
      <c r="M211" s="166"/>
      <c r="N211" s="161"/>
      <c r="O211" s="161"/>
      <c r="P211" s="161"/>
      <c r="Q211" s="161"/>
      <c r="R211" s="161"/>
      <c r="S211" s="161"/>
      <c r="T211" s="167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61"/>
      <c r="AS211" s="161"/>
      <c r="AT211" s="163" t="s">
        <v>181</v>
      </c>
      <c r="AU211" s="163" t="s">
        <v>10</v>
      </c>
      <c r="AV211" s="161" t="s">
        <v>179</v>
      </c>
      <c r="AW211" s="161" t="s">
        <v>64</v>
      </c>
      <c r="AX211" s="161" t="s">
        <v>153</v>
      </c>
      <c r="AY211" s="163" t="s">
        <v>172</v>
      </c>
      <c r="AZ211" s="161"/>
      <c r="BA211" s="161"/>
      <c r="BB211" s="161"/>
      <c r="BC211" s="161"/>
      <c r="BD211" s="161"/>
      <c r="BE211" s="161"/>
      <c r="BF211" s="161"/>
      <c r="BG211" s="161"/>
      <c r="BH211" s="161"/>
      <c r="BI211" s="161"/>
      <c r="BJ211" s="161"/>
      <c r="BK211" s="161"/>
      <c r="BL211" s="161"/>
      <c r="BM211" s="161"/>
    </row>
    <row r="212" spans="1:65" ht="36" customHeight="1">
      <c r="A212" s="16"/>
      <c r="B212" s="17"/>
      <c r="C212" s="141" t="s">
        <v>398</v>
      </c>
      <c r="D212" s="141" t="s">
        <v>175</v>
      </c>
      <c r="E212" s="142" t="s">
        <v>418</v>
      </c>
      <c r="F212" s="143" t="s">
        <v>419</v>
      </c>
      <c r="G212" s="144" t="s">
        <v>178</v>
      </c>
      <c r="H212" s="145">
        <v>12.04</v>
      </c>
      <c r="I212" s="146"/>
      <c r="J212" s="147">
        <f>ROUND(I212*H212,2)</f>
        <v>0</v>
      </c>
      <c r="K212" s="148"/>
      <c r="L212" s="17"/>
      <c r="M212" s="149" t="s">
        <v>1</v>
      </c>
      <c r="N212" s="75" t="s">
        <v>75</v>
      </c>
      <c r="O212" s="16"/>
      <c r="P212" s="150">
        <f>O212*H212</f>
        <v>0</v>
      </c>
      <c r="Q212" s="150">
        <v>0</v>
      </c>
      <c r="R212" s="150">
        <f>Q212*H212</f>
        <v>0</v>
      </c>
      <c r="S212" s="150">
        <v>6.8000000000000005E-2</v>
      </c>
      <c r="T212" s="151">
        <f>S212*H212</f>
        <v>0.81872</v>
      </c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52" t="s">
        <v>179</v>
      </c>
      <c r="AS212" s="16"/>
      <c r="AT212" s="152" t="s">
        <v>175</v>
      </c>
      <c r="AU212" s="152" t="s">
        <v>10</v>
      </c>
      <c r="AV212" s="16"/>
      <c r="AW212" s="16"/>
      <c r="AX212" s="16"/>
      <c r="AY212" s="3" t="s">
        <v>172</v>
      </c>
      <c r="AZ212" s="16"/>
      <c r="BA212" s="16"/>
      <c r="BB212" s="16"/>
      <c r="BC212" s="16"/>
      <c r="BD212" s="16"/>
      <c r="BE212" s="81">
        <f>IF(N212="základná",J212,0)</f>
        <v>0</v>
      </c>
      <c r="BF212" s="81">
        <f>IF(N212="znížená",J212,0)</f>
        <v>0</v>
      </c>
      <c r="BG212" s="81">
        <f>IF(N212="zákl. prenesená",J212,0)</f>
        <v>0</v>
      </c>
      <c r="BH212" s="81">
        <f>IF(N212="zníž. prenesená",J212,0)</f>
        <v>0</v>
      </c>
      <c r="BI212" s="81">
        <f>IF(N212="nulová",J212,0)</f>
        <v>0</v>
      </c>
      <c r="BJ212" s="3" t="s">
        <v>10</v>
      </c>
      <c r="BK212" s="81">
        <f>ROUND(I212*H212,2)</f>
        <v>0</v>
      </c>
      <c r="BL212" s="3" t="s">
        <v>179</v>
      </c>
      <c r="BM212" s="152" t="s">
        <v>420</v>
      </c>
    </row>
    <row r="213" spans="1:65" ht="14.25" customHeight="1">
      <c r="A213" s="153"/>
      <c r="B213" s="154"/>
      <c r="C213" s="153"/>
      <c r="D213" s="155" t="s">
        <v>181</v>
      </c>
      <c r="E213" s="156" t="s">
        <v>1</v>
      </c>
      <c r="F213" s="157" t="s">
        <v>39</v>
      </c>
      <c r="G213" s="153"/>
      <c r="H213" s="158">
        <v>12.04</v>
      </c>
      <c r="I213" s="153"/>
      <c r="J213" s="153"/>
      <c r="K213" s="153"/>
      <c r="L213" s="154"/>
      <c r="M213" s="159"/>
      <c r="N213" s="153"/>
      <c r="O213" s="153"/>
      <c r="P213" s="153"/>
      <c r="Q213" s="153"/>
      <c r="R213" s="153"/>
      <c r="S213" s="153"/>
      <c r="T213" s="160"/>
      <c r="U213" s="153"/>
      <c r="V213" s="153"/>
      <c r="W213" s="153"/>
      <c r="X213" s="153"/>
      <c r="Y213" s="153"/>
      <c r="Z213" s="153"/>
      <c r="AA213" s="153"/>
      <c r="AB213" s="153"/>
      <c r="AC213" s="153"/>
      <c r="AD213" s="153"/>
      <c r="AE213" s="153"/>
      <c r="AF213" s="153"/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6" t="s">
        <v>181</v>
      </c>
      <c r="AU213" s="156" t="s">
        <v>10</v>
      </c>
      <c r="AV213" s="153" t="s">
        <v>10</v>
      </c>
      <c r="AW213" s="153" t="s">
        <v>64</v>
      </c>
      <c r="AX213" s="153" t="s">
        <v>153</v>
      </c>
      <c r="AY213" s="156" t="s">
        <v>172</v>
      </c>
      <c r="AZ213" s="153"/>
      <c r="BA213" s="153"/>
      <c r="BB213" s="153"/>
      <c r="BC213" s="153"/>
      <c r="BD213" s="153"/>
      <c r="BE213" s="153"/>
      <c r="BF213" s="153"/>
      <c r="BG213" s="153"/>
      <c r="BH213" s="153"/>
      <c r="BI213" s="153"/>
      <c r="BJ213" s="153"/>
      <c r="BK213" s="153"/>
      <c r="BL213" s="153"/>
      <c r="BM213" s="153"/>
    </row>
    <row r="214" spans="1:65" ht="24" customHeight="1">
      <c r="A214" s="16"/>
      <c r="B214" s="17"/>
      <c r="C214" s="141" t="s">
        <v>402</v>
      </c>
      <c r="D214" s="141" t="s">
        <v>175</v>
      </c>
      <c r="E214" s="142" t="s">
        <v>208</v>
      </c>
      <c r="F214" s="143" t="s">
        <v>209</v>
      </c>
      <c r="G214" s="144" t="s">
        <v>210</v>
      </c>
      <c r="H214" s="145">
        <v>1.5640000000000001</v>
      </c>
      <c r="I214" s="146"/>
      <c r="J214" s="147">
        <f t="shared" ref="J214:J218" si="40">ROUND(I214*H214,2)</f>
        <v>0</v>
      </c>
      <c r="K214" s="148"/>
      <c r="L214" s="17"/>
      <c r="M214" s="149" t="s">
        <v>1</v>
      </c>
      <c r="N214" s="75" t="s">
        <v>75</v>
      </c>
      <c r="O214" s="16"/>
      <c r="P214" s="150">
        <f t="shared" ref="P214:P218" si="41">O214*H214</f>
        <v>0</v>
      </c>
      <c r="Q214" s="150">
        <v>0</v>
      </c>
      <c r="R214" s="150">
        <f t="shared" ref="R214:R218" si="42">Q214*H214</f>
        <v>0</v>
      </c>
      <c r="S214" s="150">
        <v>0</v>
      </c>
      <c r="T214" s="151">
        <f t="shared" ref="T214:T218" si="43">S214*H214</f>
        <v>0</v>
      </c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52" t="s">
        <v>179</v>
      </c>
      <c r="AS214" s="16"/>
      <c r="AT214" s="152" t="s">
        <v>175</v>
      </c>
      <c r="AU214" s="152" t="s">
        <v>10</v>
      </c>
      <c r="AV214" s="16"/>
      <c r="AW214" s="16"/>
      <c r="AX214" s="16"/>
      <c r="AY214" s="3" t="s">
        <v>172</v>
      </c>
      <c r="AZ214" s="16"/>
      <c r="BA214" s="16"/>
      <c r="BB214" s="16"/>
      <c r="BC214" s="16"/>
      <c r="BD214" s="16"/>
      <c r="BE214" s="81">
        <f t="shared" ref="BE214:BE218" si="44">IF(N214="základná",J214,0)</f>
        <v>0</v>
      </c>
      <c r="BF214" s="81">
        <f t="shared" ref="BF214:BF218" si="45">IF(N214="znížená",J214,0)</f>
        <v>0</v>
      </c>
      <c r="BG214" s="81">
        <f t="shared" ref="BG214:BG218" si="46">IF(N214="zákl. prenesená",J214,0)</f>
        <v>0</v>
      </c>
      <c r="BH214" s="81">
        <f t="shared" ref="BH214:BH218" si="47">IF(N214="zníž. prenesená",J214,0)</f>
        <v>0</v>
      </c>
      <c r="BI214" s="81">
        <f t="shared" ref="BI214:BI218" si="48">IF(N214="nulová",J214,0)</f>
        <v>0</v>
      </c>
      <c r="BJ214" s="3" t="s">
        <v>10</v>
      </c>
      <c r="BK214" s="81">
        <f t="shared" ref="BK214:BK218" si="49">ROUND(I214*H214,2)</f>
        <v>0</v>
      </c>
      <c r="BL214" s="3" t="s">
        <v>179</v>
      </c>
      <c r="BM214" s="152" t="s">
        <v>422</v>
      </c>
    </row>
    <row r="215" spans="1:65" ht="16.5" customHeight="1">
      <c r="A215" s="16"/>
      <c r="B215" s="17"/>
      <c r="C215" s="141" t="s">
        <v>417</v>
      </c>
      <c r="D215" s="141" t="s">
        <v>175</v>
      </c>
      <c r="E215" s="142" t="s">
        <v>215</v>
      </c>
      <c r="F215" s="143" t="s">
        <v>216</v>
      </c>
      <c r="G215" s="144" t="s">
        <v>210</v>
      </c>
      <c r="H215" s="145">
        <v>1.5640000000000001</v>
      </c>
      <c r="I215" s="146"/>
      <c r="J215" s="147">
        <f t="shared" si="40"/>
        <v>0</v>
      </c>
      <c r="K215" s="148"/>
      <c r="L215" s="17"/>
      <c r="M215" s="149" t="s">
        <v>1</v>
      </c>
      <c r="N215" s="75" t="s">
        <v>75</v>
      </c>
      <c r="O215" s="16"/>
      <c r="P215" s="150">
        <f t="shared" si="41"/>
        <v>0</v>
      </c>
      <c r="Q215" s="150">
        <v>0</v>
      </c>
      <c r="R215" s="150">
        <f t="shared" si="42"/>
        <v>0</v>
      </c>
      <c r="S215" s="150">
        <v>0</v>
      </c>
      <c r="T215" s="151">
        <f t="shared" si="43"/>
        <v>0</v>
      </c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52" t="s">
        <v>179</v>
      </c>
      <c r="AS215" s="16"/>
      <c r="AT215" s="152" t="s">
        <v>175</v>
      </c>
      <c r="AU215" s="152" t="s">
        <v>10</v>
      </c>
      <c r="AV215" s="16"/>
      <c r="AW215" s="16"/>
      <c r="AX215" s="16"/>
      <c r="AY215" s="3" t="s">
        <v>172</v>
      </c>
      <c r="AZ215" s="16"/>
      <c r="BA215" s="16"/>
      <c r="BB215" s="16"/>
      <c r="BC215" s="16"/>
      <c r="BD215" s="16"/>
      <c r="BE215" s="81">
        <f t="shared" si="44"/>
        <v>0</v>
      </c>
      <c r="BF215" s="81">
        <f t="shared" si="45"/>
        <v>0</v>
      </c>
      <c r="BG215" s="81">
        <f t="shared" si="46"/>
        <v>0</v>
      </c>
      <c r="BH215" s="81">
        <f t="shared" si="47"/>
        <v>0</v>
      </c>
      <c r="BI215" s="81">
        <f t="shared" si="48"/>
        <v>0</v>
      </c>
      <c r="BJ215" s="3" t="s">
        <v>10</v>
      </c>
      <c r="BK215" s="81">
        <f t="shared" si="49"/>
        <v>0</v>
      </c>
      <c r="BL215" s="3" t="s">
        <v>179</v>
      </c>
      <c r="BM215" s="152" t="s">
        <v>423</v>
      </c>
    </row>
    <row r="216" spans="1:65" ht="24" customHeight="1">
      <c r="A216" s="16"/>
      <c r="B216" s="17"/>
      <c r="C216" s="141" t="s">
        <v>421</v>
      </c>
      <c r="D216" s="141" t="s">
        <v>175</v>
      </c>
      <c r="E216" s="142" t="s">
        <v>221</v>
      </c>
      <c r="F216" s="143" t="s">
        <v>222</v>
      </c>
      <c r="G216" s="144" t="s">
        <v>210</v>
      </c>
      <c r="H216" s="145">
        <v>1.5640000000000001</v>
      </c>
      <c r="I216" s="146"/>
      <c r="J216" s="147">
        <f t="shared" si="40"/>
        <v>0</v>
      </c>
      <c r="K216" s="148"/>
      <c r="L216" s="17"/>
      <c r="M216" s="149" t="s">
        <v>1</v>
      </c>
      <c r="N216" s="75" t="s">
        <v>75</v>
      </c>
      <c r="O216" s="16"/>
      <c r="P216" s="150">
        <f t="shared" si="41"/>
        <v>0</v>
      </c>
      <c r="Q216" s="150">
        <v>0</v>
      </c>
      <c r="R216" s="150">
        <f t="shared" si="42"/>
        <v>0</v>
      </c>
      <c r="S216" s="150">
        <v>0</v>
      </c>
      <c r="T216" s="151">
        <f t="shared" si="43"/>
        <v>0</v>
      </c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52" t="s">
        <v>179</v>
      </c>
      <c r="AS216" s="16"/>
      <c r="AT216" s="152" t="s">
        <v>175</v>
      </c>
      <c r="AU216" s="152" t="s">
        <v>10</v>
      </c>
      <c r="AV216" s="16"/>
      <c r="AW216" s="16"/>
      <c r="AX216" s="16"/>
      <c r="AY216" s="3" t="s">
        <v>172</v>
      </c>
      <c r="AZ216" s="16"/>
      <c r="BA216" s="16"/>
      <c r="BB216" s="16"/>
      <c r="BC216" s="16"/>
      <c r="BD216" s="16"/>
      <c r="BE216" s="81">
        <f t="shared" si="44"/>
        <v>0</v>
      </c>
      <c r="BF216" s="81">
        <f t="shared" si="45"/>
        <v>0</v>
      </c>
      <c r="BG216" s="81">
        <f t="shared" si="46"/>
        <v>0</v>
      </c>
      <c r="BH216" s="81">
        <f t="shared" si="47"/>
        <v>0</v>
      </c>
      <c r="BI216" s="81">
        <f t="shared" si="48"/>
        <v>0</v>
      </c>
      <c r="BJ216" s="3" t="s">
        <v>10</v>
      </c>
      <c r="BK216" s="81">
        <f t="shared" si="49"/>
        <v>0</v>
      </c>
      <c r="BL216" s="3" t="s">
        <v>179</v>
      </c>
      <c r="BM216" s="152" t="s">
        <v>425</v>
      </c>
    </row>
    <row r="217" spans="1:65" ht="24" customHeight="1">
      <c r="A217" s="16"/>
      <c r="B217" s="17"/>
      <c r="C217" s="141" t="s">
        <v>277</v>
      </c>
      <c r="D217" s="141" t="s">
        <v>175</v>
      </c>
      <c r="E217" s="142" t="s">
        <v>226</v>
      </c>
      <c r="F217" s="143" t="s">
        <v>227</v>
      </c>
      <c r="G217" s="144" t="s">
        <v>210</v>
      </c>
      <c r="H217" s="145">
        <v>1.5640000000000001</v>
      </c>
      <c r="I217" s="146"/>
      <c r="J217" s="147">
        <f t="shared" si="40"/>
        <v>0</v>
      </c>
      <c r="K217" s="148"/>
      <c r="L217" s="17"/>
      <c r="M217" s="149" t="s">
        <v>1</v>
      </c>
      <c r="N217" s="75" t="s">
        <v>75</v>
      </c>
      <c r="O217" s="16"/>
      <c r="P217" s="150">
        <f t="shared" si="41"/>
        <v>0</v>
      </c>
      <c r="Q217" s="150">
        <v>0</v>
      </c>
      <c r="R217" s="150">
        <f t="shared" si="42"/>
        <v>0</v>
      </c>
      <c r="S217" s="150">
        <v>0</v>
      </c>
      <c r="T217" s="151">
        <f t="shared" si="43"/>
        <v>0</v>
      </c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52" t="s">
        <v>179</v>
      </c>
      <c r="AS217" s="16"/>
      <c r="AT217" s="152" t="s">
        <v>175</v>
      </c>
      <c r="AU217" s="152" t="s">
        <v>10</v>
      </c>
      <c r="AV217" s="16"/>
      <c r="AW217" s="16"/>
      <c r="AX217" s="16"/>
      <c r="AY217" s="3" t="s">
        <v>172</v>
      </c>
      <c r="AZ217" s="16"/>
      <c r="BA217" s="16"/>
      <c r="BB217" s="16"/>
      <c r="BC217" s="16"/>
      <c r="BD217" s="16"/>
      <c r="BE217" s="81">
        <f t="shared" si="44"/>
        <v>0</v>
      </c>
      <c r="BF217" s="81">
        <f t="shared" si="45"/>
        <v>0</v>
      </c>
      <c r="BG217" s="81">
        <f t="shared" si="46"/>
        <v>0</v>
      </c>
      <c r="BH217" s="81">
        <f t="shared" si="47"/>
        <v>0</v>
      </c>
      <c r="BI217" s="81">
        <f t="shared" si="48"/>
        <v>0</v>
      </c>
      <c r="BJ217" s="3" t="s">
        <v>10</v>
      </c>
      <c r="BK217" s="81">
        <f t="shared" si="49"/>
        <v>0</v>
      </c>
      <c r="BL217" s="3" t="s">
        <v>179</v>
      </c>
      <c r="BM217" s="152" t="s">
        <v>427</v>
      </c>
    </row>
    <row r="218" spans="1:65" ht="24" customHeight="1">
      <c r="A218" s="16"/>
      <c r="B218" s="17"/>
      <c r="C218" s="141" t="s">
        <v>424</v>
      </c>
      <c r="D218" s="141" t="s">
        <v>175</v>
      </c>
      <c r="E218" s="142" t="s">
        <v>232</v>
      </c>
      <c r="F218" s="143" t="s">
        <v>233</v>
      </c>
      <c r="G218" s="144" t="s">
        <v>210</v>
      </c>
      <c r="H218" s="145">
        <v>6.2560000000000002</v>
      </c>
      <c r="I218" s="146"/>
      <c r="J218" s="147">
        <f t="shared" si="40"/>
        <v>0</v>
      </c>
      <c r="K218" s="148"/>
      <c r="L218" s="17"/>
      <c r="M218" s="149" t="s">
        <v>1</v>
      </c>
      <c r="N218" s="75" t="s">
        <v>75</v>
      </c>
      <c r="O218" s="16"/>
      <c r="P218" s="150">
        <f t="shared" si="41"/>
        <v>0</v>
      </c>
      <c r="Q218" s="150">
        <v>0</v>
      </c>
      <c r="R218" s="150">
        <f t="shared" si="42"/>
        <v>0</v>
      </c>
      <c r="S218" s="150">
        <v>0</v>
      </c>
      <c r="T218" s="151">
        <f t="shared" si="43"/>
        <v>0</v>
      </c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52" t="s">
        <v>179</v>
      </c>
      <c r="AS218" s="16"/>
      <c r="AT218" s="152" t="s">
        <v>175</v>
      </c>
      <c r="AU218" s="152" t="s">
        <v>10</v>
      </c>
      <c r="AV218" s="16"/>
      <c r="AW218" s="16"/>
      <c r="AX218" s="16"/>
      <c r="AY218" s="3" t="s">
        <v>172</v>
      </c>
      <c r="AZ218" s="16"/>
      <c r="BA218" s="16"/>
      <c r="BB218" s="16"/>
      <c r="BC218" s="16"/>
      <c r="BD218" s="16"/>
      <c r="BE218" s="81">
        <f t="shared" si="44"/>
        <v>0</v>
      </c>
      <c r="BF218" s="81">
        <f t="shared" si="45"/>
        <v>0</v>
      </c>
      <c r="BG218" s="81">
        <f t="shared" si="46"/>
        <v>0</v>
      </c>
      <c r="BH218" s="81">
        <f t="shared" si="47"/>
        <v>0</v>
      </c>
      <c r="BI218" s="81">
        <f t="shared" si="48"/>
        <v>0</v>
      </c>
      <c r="BJ218" s="3" t="s">
        <v>10</v>
      </c>
      <c r="BK218" s="81">
        <f t="shared" si="49"/>
        <v>0</v>
      </c>
      <c r="BL218" s="3" t="s">
        <v>179</v>
      </c>
      <c r="BM218" s="152" t="s">
        <v>429</v>
      </c>
    </row>
    <row r="219" spans="1:65" ht="14.25" customHeight="1">
      <c r="A219" s="153"/>
      <c r="B219" s="154"/>
      <c r="C219" s="153"/>
      <c r="D219" s="155" t="s">
        <v>181</v>
      </c>
      <c r="E219" s="153"/>
      <c r="F219" s="157" t="s">
        <v>949</v>
      </c>
      <c r="G219" s="153"/>
      <c r="H219" s="158">
        <v>6.2560000000000002</v>
      </c>
      <c r="I219" s="153"/>
      <c r="J219" s="153"/>
      <c r="K219" s="153"/>
      <c r="L219" s="154"/>
      <c r="M219" s="159"/>
      <c r="N219" s="153"/>
      <c r="O219" s="153"/>
      <c r="P219" s="153"/>
      <c r="Q219" s="153"/>
      <c r="R219" s="153"/>
      <c r="S219" s="153"/>
      <c r="T219" s="160"/>
      <c r="U219" s="153"/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6" t="s">
        <v>181</v>
      </c>
      <c r="AU219" s="156" t="s">
        <v>10</v>
      </c>
      <c r="AV219" s="153" t="s">
        <v>10</v>
      </c>
      <c r="AW219" s="153" t="s">
        <v>4</v>
      </c>
      <c r="AX219" s="153" t="s">
        <v>153</v>
      </c>
      <c r="AY219" s="156" t="s">
        <v>172</v>
      </c>
      <c r="AZ219" s="153"/>
      <c r="BA219" s="153"/>
      <c r="BB219" s="153"/>
      <c r="BC219" s="153"/>
      <c r="BD219" s="153"/>
      <c r="BE219" s="153"/>
      <c r="BF219" s="153"/>
      <c r="BG219" s="153"/>
      <c r="BH219" s="153"/>
      <c r="BI219" s="153"/>
      <c r="BJ219" s="153"/>
      <c r="BK219" s="153"/>
      <c r="BL219" s="153"/>
      <c r="BM219" s="153"/>
    </row>
    <row r="220" spans="1:65" ht="24" customHeight="1">
      <c r="A220" s="16"/>
      <c r="B220" s="17"/>
      <c r="C220" s="141" t="s">
        <v>426</v>
      </c>
      <c r="D220" s="141" t="s">
        <v>175</v>
      </c>
      <c r="E220" s="142" t="s">
        <v>238</v>
      </c>
      <c r="F220" s="143" t="s">
        <v>239</v>
      </c>
      <c r="G220" s="144" t="s">
        <v>210</v>
      </c>
      <c r="H220" s="145">
        <v>1.5640000000000001</v>
      </c>
      <c r="I220" s="146"/>
      <c r="J220" s="147">
        <f>ROUND(I220*H220,2)</f>
        <v>0</v>
      </c>
      <c r="K220" s="148"/>
      <c r="L220" s="17"/>
      <c r="M220" s="149" t="s">
        <v>1</v>
      </c>
      <c r="N220" s="75" t="s">
        <v>75</v>
      </c>
      <c r="O220" s="16"/>
      <c r="P220" s="150">
        <f>O220*H220</f>
        <v>0</v>
      </c>
      <c r="Q220" s="150">
        <v>0</v>
      </c>
      <c r="R220" s="150">
        <f>Q220*H220</f>
        <v>0</v>
      </c>
      <c r="S220" s="150">
        <v>0</v>
      </c>
      <c r="T220" s="151">
        <f>S220*H220</f>
        <v>0</v>
      </c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52" t="s">
        <v>179</v>
      </c>
      <c r="AS220" s="16"/>
      <c r="AT220" s="152" t="s">
        <v>175</v>
      </c>
      <c r="AU220" s="152" t="s">
        <v>10</v>
      </c>
      <c r="AV220" s="16"/>
      <c r="AW220" s="16"/>
      <c r="AX220" s="16"/>
      <c r="AY220" s="3" t="s">
        <v>172</v>
      </c>
      <c r="AZ220" s="16"/>
      <c r="BA220" s="16"/>
      <c r="BB220" s="16"/>
      <c r="BC220" s="16"/>
      <c r="BD220" s="16"/>
      <c r="BE220" s="81">
        <f>IF(N220="základná",J220,0)</f>
        <v>0</v>
      </c>
      <c r="BF220" s="81">
        <f>IF(N220="znížená",J220,0)</f>
        <v>0</v>
      </c>
      <c r="BG220" s="81">
        <f>IF(N220="zákl. prenesená",J220,0)</f>
        <v>0</v>
      </c>
      <c r="BH220" s="81">
        <f>IF(N220="zníž. prenesená",J220,0)</f>
        <v>0</v>
      </c>
      <c r="BI220" s="81">
        <f>IF(N220="nulová",J220,0)</f>
        <v>0</v>
      </c>
      <c r="BJ220" s="3" t="s">
        <v>10</v>
      </c>
      <c r="BK220" s="81">
        <f>ROUND(I220*H220,2)</f>
        <v>0</v>
      </c>
      <c r="BL220" s="3" t="s">
        <v>179</v>
      </c>
      <c r="BM220" s="152" t="s">
        <v>432</v>
      </c>
    </row>
    <row r="221" spans="1:65" ht="22.5" customHeight="1">
      <c r="A221" s="128"/>
      <c r="B221" s="129"/>
      <c r="C221" s="128"/>
      <c r="D221" s="130" t="s">
        <v>145</v>
      </c>
      <c r="E221" s="139" t="s">
        <v>243</v>
      </c>
      <c r="F221" s="139" t="s">
        <v>244</v>
      </c>
      <c r="G221" s="128"/>
      <c r="H221" s="128"/>
      <c r="I221" s="128"/>
      <c r="J221" s="140">
        <f>BK221</f>
        <v>0</v>
      </c>
      <c r="K221" s="128"/>
      <c r="L221" s="129"/>
      <c r="M221" s="133"/>
      <c r="N221" s="128"/>
      <c r="O221" s="128"/>
      <c r="P221" s="135">
        <f>P222</f>
        <v>0</v>
      </c>
      <c r="Q221" s="128"/>
      <c r="R221" s="135">
        <f>R222</f>
        <v>0</v>
      </c>
      <c r="S221" s="128"/>
      <c r="T221" s="136">
        <f>T222</f>
        <v>0</v>
      </c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  <c r="AI221" s="128"/>
      <c r="AJ221" s="128"/>
      <c r="AK221" s="128"/>
      <c r="AL221" s="128"/>
      <c r="AM221" s="128"/>
      <c r="AN221" s="128"/>
      <c r="AO221" s="128"/>
      <c r="AP221" s="128"/>
      <c r="AQ221" s="128"/>
      <c r="AR221" s="130" t="s">
        <v>153</v>
      </c>
      <c r="AS221" s="128"/>
      <c r="AT221" s="137" t="s">
        <v>145</v>
      </c>
      <c r="AU221" s="137" t="s">
        <v>153</v>
      </c>
      <c r="AV221" s="128"/>
      <c r="AW221" s="128"/>
      <c r="AX221" s="128"/>
      <c r="AY221" s="130" t="s">
        <v>172</v>
      </c>
      <c r="AZ221" s="128"/>
      <c r="BA221" s="128"/>
      <c r="BB221" s="128"/>
      <c r="BC221" s="128"/>
      <c r="BD221" s="128"/>
      <c r="BE221" s="128"/>
      <c r="BF221" s="128"/>
      <c r="BG221" s="128"/>
      <c r="BH221" s="128"/>
      <c r="BI221" s="128"/>
      <c r="BJ221" s="128"/>
      <c r="BK221" s="138">
        <f>BK222</f>
        <v>0</v>
      </c>
      <c r="BL221" s="128"/>
      <c r="BM221" s="128"/>
    </row>
    <row r="222" spans="1:65" ht="24" customHeight="1">
      <c r="A222" s="16"/>
      <c r="B222" s="17"/>
      <c r="C222" s="141" t="s">
        <v>428</v>
      </c>
      <c r="D222" s="141" t="s">
        <v>175</v>
      </c>
      <c r="E222" s="142" t="s">
        <v>247</v>
      </c>
      <c r="F222" s="143" t="s">
        <v>248</v>
      </c>
      <c r="G222" s="144" t="s">
        <v>210</v>
      </c>
      <c r="H222" s="145">
        <v>1.7470000000000001</v>
      </c>
      <c r="I222" s="146"/>
      <c r="J222" s="147">
        <f>ROUND(I222*H222,2)</f>
        <v>0</v>
      </c>
      <c r="K222" s="148"/>
      <c r="L222" s="17"/>
      <c r="M222" s="149" t="s">
        <v>1</v>
      </c>
      <c r="N222" s="75" t="s">
        <v>75</v>
      </c>
      <c r="O222" s="16"/>
      <c r="P222" s="150">
        <f>O222*H222</f>
        <v>0</v>
      </c>
      <c r="Q222" s="150">
        <v>0</v>
      </c>
      <c r="R222" s="150">
        <f>Q222*H222</f>
        <v>0</v>
      </c>
      <c r="S222" s="150">
        <v>0</v>
      </c>
      <c r="T222" s="151">
        <f>S222*H222</f>
        <v>0</v>
      </c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52" t="s">
        <v>179</v>
      </c>
      <c r="AS222" s="16"/>
      <c r="AT222" s="152" t="s">
        <v>175</v>
      </c>
      <c r="AU222" s="152" t="s">
        <v>10</v>
      </c>
      <c r="AV222" s="16"/>
      <c r="AW222" s="16"/>
      <c r="AX222" s="16"/>
      <c r="AY222" s="3" t="s">
        <v>172</v>
      </c>
      <c r="AZ222" s="16"/>
      <c r="BA222" s="16"/>
      <c r="BB222" s="16"/>
      <c r="BC222" s="16"/>
      <c r="BD222" s="16"/>
      <c r="BE222" s="81">
        <f>IF(N222="základná",J222,0)</f>
        <v>0</v>
      </c>
      <c r="BF222" s="81">
        <f>IF(N222="znížená",J222,0)</f>
        <v>0</v>
      </c>
      <c r="BG222" s="81">
        <f>IF(N222="zákl. prenesená",J222,0)</f>
        <v>0</v>
      </c>
      <c r="BH222" s="81">
        <f>IF(N222="zníž. prenesená",J222,0)</f>
        <v>0</v>
      </c>
      <c r="BI222" s="81">
        <f>IF(N222="nulová",J222,0)</f>
        <v>0</v>
      </c>
      <c r="BJ222" s="3" t="s">
        <v>10</v>
      </c>
      <c r="BK222" s="81">
        <f>ROUND(I222*H222,2)</f>
        <v>0</v>
      </c>
      <c r="BL222" s="3" t="s">
        <v>179</v>
      </c>
      <c r="BM222" s="152" t="s">
        <v>434</v>
      </c>
    </row>
    <row r="223" spans="1:65" ht="25.5" customHeight="1">
      <c r="A223" s="128"/>
      <c r="B223" s="129"/>
      <c r="C223" s="128"/>
      <c r="D223" s="130" t="s">
        <v>145</v>
      </c>
      <c r="E223" s="131" t="s">
        <v>252</v>
      </c>
      <c r="F223" s="131" t="s">
        <v>253</v>
      </c>
      <c r="G223" s="128"/>
      <c r="H223" s="128"/>
      <c r="I223" s="128"/>
      <c r="J223" s="132">
        <f t="shared" ref="J223:J224" si="50">BK223</f>
        <v>0</v>
      </c>
      <c r="K223" s="128"/>
      <c r="L223" s="129"/>
      <c r="M223" s="133"/>
      <c r="N223" s="128"/>
      <c r="O223" s="128"/>
      <c r="P223" s="135">
        <f>P224+P230+P248+P269+P298+P303+P309+P322+P325</f>
        <v>0</v>
      </c>
      <c r="Q223" s="128"/>
      <c r="R223" s="135">
        <f>R224+R230+R248+R269+R298+R303+R309+R322+R325</f>
        <v>0.52208402000000009</v>
      </c>
      <c r="S223" s="128"/>
      <c r="T223" s="136">
        <f>T224+T230+T248+T269+T298+T303+T309+T322+T325</f>
        <v>5.9299999999999999E-2</v>
      </c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  <c r="AI223" s="128"/>
      <c r="AJ223" s="128"/>
      <c r="AK223" s="128"/>
      <c r="AL223" s="128"/>
      <c r="AM223" s="128"/>
      <c r="AN223" s="128"/>
      <c r="AO223" s="128"/>
      <c r="AP223" s="128"/>
      <c r="AQ223" s="128"/>
      <c r="AR223" s="130" t="s">
        <v>10</v>
      </c>
      <c r="AS223" s="128"/>
      <c r="AT223" s="137" t="s">
        <v>145</v>
      </c>
      <c r="AU223" s="137" t="s">
        <v>15</v>
      </c>
      <c r="AV223" s="128"/>
      <c r="AW223" s="128"/>
      <c r="AX223" s="128"/>
      <c r="AY223" s="130" t="s">
        <v>172</v>
      </c>
      <c r="AZ223" s="128"/>
      <c r="BA223" s="128"/>
      <c r="BB223" s="128"/>
      <c r="BC223" s="128"/>
      <c r="BD223" s="128"/>
      <c r="BE223" s="128"/>
      <c r="BF223" s="128"/>
      <c r="BG223" s="128"/>
      <c r="BH223" s="128"/>
      <c r="BI223" s="128"/>
      <c r="BJ223" s="128"/>
      <c r="BK223" s="138">
        <f>BK224+BK230+BK248+BK269+BK298+BK303+BK309+BK322+BK325</f>
        <v>0</v>
      </c>
      <c r="BL223" s="128"/>
      <c r="BM223" s="128"/>
    </row>
    <row r="224" spans="1:65" ht="22.5" customHeight="1">
      <c r="A224" s="128"/>
      <c r="B224" s="129"/>
      <c r="C224" s="128"/>
      <c r="D224" s="130" t="s">
        <v>145</v>
      </c>
      <c r="E224" s="139" t="s">
        <v>435</v>
      </c>
      <c r="F224" s="139" t="s">
        <v>436</v>
      </c>
      <c r="G224" s="128"/>
      <c r="H224" s="128"/>
      <c r="I224" s="128"/>
      <c r="J224" s="140">
        <f t="shared" si="50"/>
        <v>0</v>
      </c>
      <c r="K224" s="128"/>
      <c r="L224" s="129"/>
      <c r="M224" s="133"/>
      <c r="N224" s="128"/>
      <c r="O224" s="128"/>
      <c r="P224" s="135">
        <f>SUM(P225:P229)</f>
        <v>0</v>
      </c>
      <c r="Q224" s="128"/>
      <c r="R224" s="135">
        <f>SUM(R225:R229)</f>
        <v>1.83E-4</v>
      </c>
      <c r="S224" s="128"/>
      <c r="T224" s="136">
        <f>SUM(T225:T229)</f>
        <v>0</v>
      </c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130" t="s">
        <v>10</v>
      </c>
      <c r="AS224" s="128"/>
      <c r="AT224" s="137" t="s">
        <v>145</v>
      </c>
      <c r="AU224" s="137" t="s">
        <v>153</v>
      </c>
      <c r="AV224" s="128"/>
      <c r="AW224" s="128"/>
      <c r="AX224" s="128"/>
      <c r="AY224" s="130" t="s">
        <v>172</v>
      </c>
      <c r="AZ224" s="128"/>
      <c r="BA224" s="128"/>
      <c r="BB224" s="128"/>
      <c r="BC224" s="128"/>
      <c r="BD224" s="128"/>
      <c r="BE224" s="128"/>
      <c r="BF224" s="128"/>
      <c r="BG224" s="128"/>
      <c r="BH224" s="128"/>
      <c r="BI224" s="128"/>
      <c r="BJ224" s="128"/>
      <c r="BK224" s="138">
        <f>SUM(BK225:BK229)</f>
        <v>0</v>
      </c>
      <c r="BL224" s="128"/>
      <c r="BM224" s="128"/>
    </row>
    <row r="225" spans="1:65" ht="16.5" customHeight="1">
      <c r="A225" s="16"/>
      <c r="B225" s="17"/>
      <c r="C225" s="141" t="s">
        <v>431</v>
      </c>
      <c r="D225" s="141" t="s">
        <v>175</v>
      </c>
      <c r="E225" s="142" t="s">
        <v>438</v>
      </c>
      <c r="F225" s="143" t="s">
        <v>439</v>
      </c>
      <c r="G225" s="144" t="s">
        <v>261</v>
      </c>
      <c r="H225" s="145">
        <v>6</v>
      </c>
      <c r="I225" s="146"/>
      <c r="J225" s="147">
        <f>ROUND(I225*H225,2)</f>
        <v>0</v>
      </c>
      <c r="K225" s="148"/>
      <c r="L225" s="17"/>
      <c r="M225" s="149" t="s">
        <v>1</v>
      </c>
      <c r="N225" s="75" t="s">
        <v>75</v>
      </c>
      <c r="O225" s="16"/>
      <c r="P225" s="150">
        <f>O225*H225</f>
        <v>0</v>
      </c>
      <c r="Q225" s="150">
        <v>2.0000000000000002E-5</v>
      </c>
      <c r="R225" s="150">
        <f>Q225*H225</f>
        <v>1.2000000000000002E-4</v>
      </c>
      <c r="S225" s="150">
        <v>0</v>
      </c>
      <c r="T225" s="151">
        <f>S225*H225</f>
        <v>0</v>
      </c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52" t="s">
        <v>264</v>
      </c>
      <c r="AS225" s="16"/>
      <c r="AT225" s="152" t="s">
        <v>175</v>
      </c>
      <c r="AU225" s="152" t="s">
        <v>10</v>
      </c>
      <c r="AV225" s="16"/>
      <c r="AW225" s="16"/>
      <c r="AX225" s="16"/>
      <c r="AY225" s="3" t="s">
        <v>172</v>
      </c>
      <c r="AZ225" s="16"/>
      <c r="BA225" s="16"/>
      <c r="BB225" s="16"/>
      <c r="BC225" s="16"/>
      <c r="BD225" s="16"/>
      <c r="BE225" s="81">
        <f>IF(N225="základná",J225,0)</f>
        <v>0</v>
      </c>
      <c r="BF225" s="81">
        <f>IF(N225="znížená",J225,0)</f>
        <v>0</v>
      </c>
      <c r="BG225" s="81">
        <f>IF(N225="zákl. prenesená",J225,0)</f>
        <v>0</v>
      </c>
      <c r="BH225" s="81">
        <f>IF(N225="zníž. prenesená",J225,0)</f>
        <v>0</v>
      </c>
      <c r="BI225" s="81">
        <f>IF(N225="nulová",J225,0)</f>
        <v>0</v>
      </c>
      <c r="BJ225" s="3" t="s">
        <v>10</v>
      </c>
      <c r="BK225" s="81">
        <f>ROUND(I225*H225,2)</f>
        <v>0</v>
      </c>
      <c r="BL225" s="3" t="s">
        <v>264</v>
      </c>
      <c r="BM225" s="152" t="s">
        <v>440</v>
      </c>
    </row>
    <row r="226" spans="1:65" ht="14.25" customHeight="1">
      <c r="A226" s="153"/>
      <c r="B226" s="154"/>
      <c r="C226" s="153"/>
      <c r="D226" s="155" t="s">
        <v>181</v>
      </c>
      <c r="E226" s="156" t="s">
        <v>1</v>
      </c>
      <c r="F226" s="157" t="s">
        <v>441</v>
      </c>
      <c r="G226" s="153"/>
      <c r="H226" s="158">
        <v>6</v>
      </c>
      <c r="I226" s="153"/>
      <c r="J226" s="153"/>
      <c r="K226" s="153"/>
      <c r="L226" s="154"/>
      <c r="M226" s="159"/>
      <c r="N226" s="153"/>
      <c r="O226" s="153"/>
      <c r="P226" s="153"/>
      <c r="Q226" s="153"/>
      <c r="R226" s="153"/>
      <c r="S226" s="153"/>
      <c r="T226" s="160"/>
      <c r="U226" s="153"/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  <c r="AT226" s="156" t="s">
        <v>181</v>
      </c>
      <c r="AU226" s="156" t="s">
        <v>10</v>
      </c>
      <c r="AV226" s="153" t="s">
        <v>10</v>
      </c>
      <c r="AW226" s="153" t="s">
        <v>64</v>
      </c>
      <c r="AX226" s="153" t="s">
        <v>153</v>
      </c>
      <c r="AY226" s="156" t="s">
        <v>172</v>
      </c>
      <c r="AZ226" s="153"/>
      <c r="BA226" s="153"/>
      <c r="BB226" s="153"/>
      <c r="BC226" s="153"/>
      <c r="BD226" s="153"/>
      <c r="BE226" s="153"/>
      <c r="BF226" s="153"/>
      <c r="BG226" s="153"/>
      <c r="BH226" s="153"/>
      <c r="BI226" s="153"/>
      <c r="BJ226" s="153"/>
      <c r="BK226" s="153"/>
      <c r="BL226" s="153"/>
      <c r="BM226" s="153"/>
    </row>
    <row r="227" spans="1:65" ht="24" customHeight="1">
      <c r="A227" s="16"/>
      <c r="B227" s="17"/>
      <c r="C227" s="168" t="s">
        <v>433</v>
      </c>
      <c r="D227" s="168" t="s">
        <v>271</v>
      </c>
      <c r="E227" s="169" t="s">
        <v>443</v>
      </c>
      <c r="F227" s="170" t="s">
        <v>444</v>
      </c>
      <c r="G227" s="171" t="s">
        <v>261</v>
      </c>
      <c r="H227" s="172">
        <v>6.3</v>
      </c>
      <c r="I227" s="173"/>
      <c r="J227" s="174">
        <f>ROUND(I227*H227,2)</f>
        <v>0</v>
      </c>
      <c r="K227" s="175"/>
      <c r="L227" s="176"/>
      <c r="M227" s="177" t="s">
        <v>1</v>
      </c>
      <c r="N227" s="178" t="s">
        <v>75</v>
      </c>
      <c r="O227" s="16"/>
      <c r="P227" s="150">
        <f>O227*H227</f>
        <v>0</v>
      </c>
      <c r="Q227" s="150">
        <v>1.0000000000000001E-5</v>
      </c>
      <c r="R227" s="150">
        <f>Q227*H227</f>
        <v>6.3E-5</v>
      </c>
      <c r="S227" s="150">
        <v>0</v>
      </c>
      <c r="T227" s="151">
        <f>S227*H227</f>
        <v>0</v>
      </c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52" t="s">
        <v>277</v>
      </c>
      <c r="AS227" s="16"/>
      <c r="AT227" s="152" t="s">
        <v>271</v>
      </c>
      <c r="AU227" s="152" t="s">
        <v>10</v>
      </c>
      <c r="AV227" s="16"/>
      <c r="AW227" s="16"/>
      <c r="AX227" s="16"/>
      <c r="AY227" s="3" t="s">
        <v>172</v>
      </c>
      <c r="AZ227" s="16"/>
      <c r="BA227" s="16"/>
      <c r="BB227" s="16"/>
      <c r="BC227" s="16"/>
      <c r="BD227" s="16"/>
      <c r="BE227" s="81">
        <f>IF(N227="základná",J227,0)</f>
        <v>0</v>
      </c>
      <c r="BF227" s="81">
        <f>IF(N227="znížená",J227,0)</f>
        <v>0</v>
      </c>
      <c r="BG227" s="81">
        <f>IF(N227="zákl. prenesená",J227,0)</f>
        <v>0</v>
      </c>
      <c r="BH227" s="81">
        <f>IF(N227="zníž. prenesená",J227,0)</f>
        <v>0</v>
      </c>
      <c r="BI227" s="81">
        <f>IF(N227="nulová",J227,0)</f>
        <v>0</v>
      </c>
      <c r="BJ227" s="3" t="s">
        <v>10</v>
      </c>
      <c r="BK227" s="81">
        <f>ROUND(I227*H227,2)</f>
        <v>0</v>
      </c>
      <c r="BL227" s="3" t="s">
        <v>264</v>
      </c>
      <c r="BM227" s="152" t="s">
        <v>445</v>
      </c>
    </row>
    <row r="228" spans="1:65" ht="14.25" customHeight="1">
      <c r="A228" s="153"/>
      <c r="B228" s="154"/>
      <c r="C228" s="153"/>
      <c r="D228" s="155" t="s">
        <v>181</v>
      </c>
      <c r="E228" s="153"/>
      <c r="F228" s="157" t="s">
        <v>950</v>
      </c>
      <c r="G228" s="153"/>
      <c r="H228" s="158">
        <v>6.3</v>
      </c>
      <c r="I228" s="153"/>
      <c r="J228" s="153"/>
      <c r="K228" s="153"/>
      <c r="L228" s="154"/>
      <c r="M228" s="159"/>
      <c r="N228" s="153"/>
      <c r="O228" s="153"/>
      <c r="P228" s="153"/>
      <c r="Q228" s="153"/>
      <c r="R228" s="153"/>
      <c r="S228" s="153"/>
      <c r="T228" s="160"/>
      <c r="U228" s="153"/>
      <c r="V228" s="153"/>
      <c r="W228" s="153"/>
      <c r="X228" s="153"/>
      <c r="Y228" s="153"/>
      <c r="Z228" s="153"/>
      <c r="AA228" s="153"/>
      <c r="AB228" s="153"/>
      <c r="AC228" s="153"/>
      <c r="AD228" s="153"/>
      <c r="AE228" s="153"/>
      <c r="AF228" s="153"/>
      <c r="AG228" s="153"/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  <c r="AT228" s="156" t="s">
        <v>181</v>
      </c>
      <c r="AU228" s="156" t="s">
        <v>10</v>
      </c>
      <c r="AV228" s="153" t="s">
        <v>10</v>
      </c>
      <c r="AW228" s="153" t="s">
        <v>4</v>
      </c>
      <c r="AX228" s="153" t="s">
        <v>153</v>
      </c>
      <c r="AY228" s="156" t="s">
        <v>172</v>
      </c>
      <c r="AZ228" s="153"/>
      <c r="BA228" s="153"/>
      <c r="BB228" s="153"/>
      <c r="BC228" s="153"/>
      <c r="BD228" s="153"/>
      <c r="BE228" s="153"/>
      <c r="BF228" s="153"/>
      <c r="BG228" s="153"/>
      <c r="BH228" s="153"/>
      <c r="BI228" s="153"/>
      <c r="BJ228" s="153"/>
      <c r="BK228" s="153"/>
      <c r="BL228" s="153"/>
      <c r="BM228" s="153"/>
    </row>
    <row r="229" spans="1:65" ht="24" customHeight="1">
      <c r="A229" s="16"/>
      <c r="B229" s="17"/>
      <c r="C229" s="141" t="s">
        <v>437</v>
      </c>
      <c r="D229" s="141" t="s">
        <v>175</v>
      </c>
      <c r="E229" s="142" t="s">
        <v>448</v>
      </c>
      <c r="F229" s="143" t="s">
        <v>449</v>
      </c>
      <c r="G229" s="144" t="s">
        <v>298</v>
      </c>
      <c r="H229" s="179"/>
      <c r="I229" s="146"/>
      <c r="J229" s="147">
        <f>ROUND(I229*H229,2)</f>
        <v>0</v>
      </c>
      <c r="K229" s="148"/>
      <c r="L229" s="17"/>
      <c r="M229" s="149" t="s">
        <v>1</v>
      </c>
      <c r="N229" s="75" t="s">
        <v>75</v>
      </c>
      <c r="O229" s="16"/>
      <c r="P229" s="150">
        <f>O229*H229</f>
        <v>0</v>
      </c>
      <c r="Q229" s="150">
        <v>0</v>
      </c>
      <c r="R229" s="150">
        <f>Q229*H229</f>
        <v>0</v>
      </c>
      <c r="S229" s="150">
        <v>0</v>
      </c>
      <c r="T229" s="151">
        <f>S229*H229</f>
        <v>0</v>
      </c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52" t="s">
        <v>264</v>
      </c>
      <c r="AS229" s="16"/>
      <c r="AT229" s="152" t="s">
        <v>175</v>
      </c>
      <c r="AU229" s="152" t="s">
        <v>10</v>
      </c>
      <c r="AV229" s="16"/>
      <c r="AW229" s="16"/>
      <c r="AX229" s="16"/>
      <c r="AY229" s="3" t="s">
        <v>172</v>
      </c>
      <c r="AZ229" s="16"/>
      <c r="BA229" s="16"/>
      <c r="BB229" s="16"/>
      <c r="BC229" s="16"/>
      <c r="BD229" s="16"/>
      <c r="BE229" s="81">
        <f>IF(N229="základná",J229,0)</f>
        <v>0</v>
      </c>
      <c r="BF229" s="81">
        <f>IF(N229="znížená",J229,0)</f>
        <v>0</v>
      </c>
      <c r="BG229" s="81">
        <f>IF(N229="zákl. prenesená",J229,0)</f>
        <v>0</v>
      </c>
      <c r="BH229" s="81">
        <f>IF(N229="zníž. prenesená",J229,0)</f>
        <v>0</v>
      </c>
      <c r="BI229" s="81">
        <f>IF(N229="nulová",J229,0)</f>
        <v>0</v>
      </c>
      <c r="BJ229" s="3" t="s">
        <v>10</v>
      </c>
      <c r="BK229" s="81">
        <f>ROUND(I229*H229,2)</f>
        <v>0</v>
      </c>
      <c r="BL229" s="3" t="s">
        <v>264</v>
      </c>
      <c r="BM229" s="152" t="s">
        <v>450</v>
      </c>
    </row>
    <row r="230" spans="1:65" ht="22.5" customHeight="1">
      <c r="A230" s="128"/>
      <c r="B230" s="129"/>
      <c r="C230" s="128"/>
      <c r="D230" s="130" t="s">
        <v>145</v>
      </c>
      <c r="E230" s="139" t="s">
        <v>451</v>
      </c>
      <c r="F230" s="139" t="s">
        <v>452</v>
      </c>
      <c r="G230" s="128"/>
      <c r="H230" s="128"/>
      <c r="I230" s="128"/>
      <c r="J230" s="140">
        <f>BK230</f>
        <v>0</v>
      </c>
      <c r="K230" s="128"/>
      <c r="L230" s="129"/>
      <c r="M230" s="133"/>
      <c r="N230" s="128"/>
      <c r="O230" s="128"/>
      <c r="P230" s="135">
        <f>SUM(P231:P247)</f>
        <v>0</v>
      </c>
      <c r="Q230" s="128"/>
      <c r="R230" s="135">
        <f>SUM(R231:R247)</f>
        <v>1.2659999999999999E-2</v>
      </c>
      <c r="S230" s="128"/>
      <c r="T230" s="136">
        <f>SUM(T231:T247)</f>
        <v>9.4500000000000001E-3</v>
      </c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8"/>
      <c r="AP230" s="128"/>
      <c r="AQ230" s="128"/>
      <c r="AR230" s="130" t="s">
        <v>10</v>
      </c>
      <c r="AS230" s="128"/>
      <c r="AT230" s="137" t="s">
        <v>145</v>
      </c>
      <c r="AU230" s="137" t="s">
        <v>153</v>
      </c>
      <c r="AV230" s="128"/>
      <c r="AW230" s="128"/>
      <c r="AX230" s="128"/>
      <c r="AY230" s="130" t="s">
        <v>172</v>
      </c>
      <c r="AZ230" s="128"/>
      <c r="BA230" s="128"/>
      <c r="BB230" s="128"/>
      <c r="BC230" s="128"/>
      <c r="BD230" s="128"/>
      <c r="BE230" s="128"/>
      <c r="BF230" s="128"/>
      <c r="BG230" s="128"/>
      <c r="BH230" s="128"/>
      <c r="BI230" s="128"/>
      <c r="BJ230" s="128"/>
      <c r="BK230" s="138">
        <f>SUM(BK231:BK247)</f>
        <v>0</v>
      </c>
      <c r="BL230" s="128"/>
      <c r="BM230" s="128"/>
    </row>
    <row r="231" spans="1:65" ht="24" customHeight="1">
      <c r="A231" s="16"/>
      <c r="B231" s="17"/>
      <c r="C231" s="141" t="s">
        <v>442</v>
      </c>
      <c r="D231" s="141" t="s">
        <v>175</v>
      </c>
      <c r="E231" s="142" t="s">
        <v>454</v>
      </c>
      <c r="F231" s="143" t="s">
        <v>455</v>
      </c>
      <c r="G231" s="144" t="s">
        <v>193</v>
      </c>
      <c r="H231" s="145">
        <v>1</v>
      </c>
      <c r="I231" s="146"/>
      <c r="J231" s="147">
        <f>ROUND(I231*H231,2)</f>
        <v>0</v>
      </c>
      <c r="K231" s="148"/>
      <c r="L231" s="17"/>
      <c r="M231" s="149" t="s">
        <v>1</v>
      </c>
      <c r="N231" s="75" t="s">
        <v>75</v>
      </c>
      <c r="O231" s="16"/>
      <c r="P231" s="150">
        <f>O231*H231</f>
        <v>0</v>
      </c>
      <c r="Q231" s="150">
        <v>9.3999999999999997E-4</v>
      </c>
      <c r="R231" s="150">
        <f>Q231*H231</f>
        <v>9.3999999999999997E-4</v>
      </c>
      <c r="S231" s="150">
        <v>0</v>
      </c>
      <c r="T231" s="151">
        <f>S231*H231</f>
        <v>0</v>
      </c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52" t="s">
        <v>264</v>
      </c>
      <c r="AS231" s="16"/>
      <c r="AT231" s="152" t="s">
        <v>175</v>
      </c>
      <c r="AU231" s="152" t="s">
        <v>10</v>
      </c>
      <c r="AV231" s="16"/>
      <c r="AW231" s="16"/>
      <c r="AX231" s="16"/>
      <c r="AY231" s="3" t="s">
        <v>172</v>
      </c>
      <c r="AZ231" s="16"/>
      <c r="BA231" s="16"/>
      <c r="BB231" s="16"/>
      <c r="BC231" s="16"/>
      <c r="BD231" s="16"/>
      <c r="BE231" s="81">
        <f>IF(N231="základná",J231,0)</f>
        <v>0</v>
      </c>
      <c r="BF231" s="81">
        <f>IF(N231="znížená",J231,0)</f>
        <v>0</v>
      </c>
      <c r="BG231" s="81">
        <f>IF(N231="zákl. prenesená",J231,0)</f>
        <v>0</v>
      </c>
      <c r="BH231" s="81">
        <f>IF(N231="zníž. prenesená",J231,0)</f>
        <v>0</v>
      </c>
      <c r="BI231" s="81">
        <f>IF(N231="nulová",J231,0)</f>
        <v>0</v>
      </c>
      <c r="BJ231" s="3" t="s">
        <v>10</v>
      </c>
      <c r="BK231" s="81">
        <f>ROUND(I231*H231,2)</f>
        <v>0</v>
      </c>
      <c r="BL231" s="3" t="s">
        <v>264</v>
      </c>
      <c r="BM231" s="152" t="s">
        <v>456</v>
      </c>
    </row>
    <row r="232" spans="1:65" ht="14.25" customHeight="1">
      <c r="A232" s="153"/>
      <c r="B232" s="154"/>
      <c r="C232" s="153"/>
      <c r="D232" s="155" t="s">
        <v>181</v>
      </c>
      <c r="E232" s="156" t="s">
        <v>1</v>
      </c>
      <c r="F232" s="157" t="s">
        <v>153</v>
      </c>
      <c r="G232" s="153"/>
      <c r="H232" s="158">
        <v>1</v>
      </c>
      <c r="I232" s="153"/>
      <c r="J232" s="153"/>
      <c r="K232" s="153"/>
      <c r="L232" s="154"/>
      <c r="M232" s="159"/>
      <c r="N232" s="153"/>
      <c r="O232" s="153"/>
      <c r="P232" s="153"/>
      <c r="Q232" s="153"/>
      <c r="R232" s="153"/>
      <c r="S232" s="153"/>
      <c r="T232" s="160"/>
      <c r="U232" s="153"/>
      <c r="V232" s="153"/>
      <c r="W232" s="153"/>
      <c r="X232" s="153"/>
      <c r="Y232" s="153"/>
      <c r="Z232" s="153"/>
      <c r="AA232" s="153"/>
      <c r="AB232" s="153"/>
      <c r="AC232" s="153"/>
      <c r="AD232" s="153"/>
      <c r="AE232" s="153"/>
      <c r="AF232" s="153"/>
      <c r="AG232" s="153"/>
      <c r="AH232" s="153"/>
      <c r="AI232" s="153"/>
      <c r="AJ232" s="153"/>
      <c r="AK232" s="153"/>
      <c r="AL232" s="153"/>
      <c r="AM232" s="153"/>
      <c r="AN232" s="153"/>
      <c r="AO232" s="153"/>
      <c r="AP232" s="153"/>
      <c r="AQ232" s="153"/>
      <c r="AR232" s="153"/>
      <c r="AS232" s="153"/>
      <c r="AT232" s="156" t="s">
        <v>181</v>
      </c>
      <c r="AU232" s="156" t="s">
        <v>10</v>
      </c>
      <c r="AV232" s="153" t="s">
        <v>10</v>
      </c>
      <c r="AW232" s="153" t="s">
        <v>64</v>
      </c>
      <c r="AX232" s="153" t="s">
        <v>153</v>
      </c>
      <c r="AY232" s="156" t="s">
        <v>172</v>
      </c>
      <c r="AZ232" s="153"/>
      <c r="BA232" s="153"/>
      <c r="BB232" s="153"/>
      <c r="BC232" s="153"/>
      <c r="BD232" s="153"/>
      <c r="BE232" s="153"/>
      <c r="BF232" s="153"/>
      <c r="BG232" s="153"/>
      <c r="BH232" s="153"/>
      <c r="BI232" s="153"/>
      <c r="BJ232" s="153"/>
      <c r="BK232" s="153"/>
      <c r="BL232" s="153"/>
      <c r="BM232" s="153"/>
    </row>
    <row r="233" spans="1:65" ht="24" customHeight="1">
      <c r="A233" s="16"/>
      <c r="B233" s="17"/>
      <c r="C233" s="141" t="s">
        <v>447</v>
      </c>
      <c r="D233" s="141" t="s">
        <v>175</v>
      </c>
      <c r="E233" s="142" t="s">
        <v>458</v>
      </c>
      <c r="F233" s="143" t="s">
        <v>459</v>
      </c>
      <c r="G233" s="144" t="s">
        <v>193</v>
      </c>
      <c r="H233" s="145">
        <v>2</v>
      </c>
      <c r="I233" s="146"/>
      <c r="J233" s="147">
        <f>ROUND(I233*H233,2)</f>
        <v>0</v>
      </c>
      <c r="K233" s="148"/>
      <c r="L233" s="17"/>
      <c r="M233" s="149" t="s">
        <v>1</v>
      </c>
      <c r="N233" s="75" t="s">
        <v>75</v>
      </c>
      <c r="O233" s="16"/>
      <c r="P233" s="150">
        <f>O233*H233</f>
        <v>0</v>
      </c>
      <c r="Q233" s="150">
        <v>1.4300000000000001E-3</v>
      </c>
      <c r="R233" s="150">
        <f>Q233*H233</f>
        <v>2.8600000000000001E-3</v>
      </c>
      <c r="S233" s="150">
        <v>0</v>
      </c>
      <c r="T233" s="151">
        <f>S233*H233</f>
        <v>0</v>
      </c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52" t="s">
        <v>264</v>
      </c>
      <c r="AS233" s="16"/>
      <c r="AT233" s="152" t="s">
        <v>175</v>
      </c>
      <c r="AU233" s="152" t="s">
        <v>10</v>
      </c>
      <c r="AV233" s="16"/>
      <c r="AW233" s="16"/>
      <c r="AX233" s="16"/>
      <c r="AY233" s="3" t="s">
        <v>172</v>
      </c>
      <c r="AZ233" s="16"/>
      <c r="BA233" s="16"/>
      <c r="BB233" s="16"/>
      <c r="BC233" s="16"/>
      <c r="BD233" s="16"/>
      <c r="BE233" s="81">
        <f>IF(N233="základná",J233,0)</f>
        <v>0</v>
      </c>
      <c r="BF233" s="81">
        <f>IF(N233="znížená",J233,0)</f>
        <v>0</v>
      </c>
      <c r="BG233" s="81">
        <f>IF(N233="zákl. prenesená",J233,0)</f>
        <v>0</v>
      </c>
      <c r="BH233" s="81">
        <f>IF(N233="zníž. prenesená",J233,0)</f>
        <v>0</v>
      </c>
      <c r="BI233" s="81">
        <f>IF(N233="nulová",J233,0)</f>
        <v>0</v>
      </c>
      <c r="BJ233" s="3" t="s">
        <v>10</v>
      </c>
      <c r="BK233" s="81">
        <f>ROUND(I233*H233,2)</f>
        <v>0</v>
      </c>
      <c r="BL233" s="3" t="s">
        <v>264</v>
      </c>
      <c r="BM233" s="152" t="s">
        <v>460</v>
      </c>
    </row>
    <row r="234" spans="1:65" ht="14.25" customHeight="1">
      <c r="A234" s="153"/>
      <c r="B234" s="154"/>
      <c r="C234" s="153"/>
      <c r="D234" s="155" t="s">
        <v>181</v>
      </c>
      <c r="E234" s="156" t="s">
        <v>1</v>
      </c>
      <c r="F234" s="157" t="s">
        <v>876</v>
      </c>
      <c r="G234" s="153"/>
      <c r="H234" s="158">
        <v>2</v>
      </c>
      <c r="I234" s="153"/>
      <c r="J234" s="153"/>
      <c r="K234" s="153"/>
      <c r="L234" s="154"/>
      <c r="M234" s="159"/>
      <c r="N234" s="153"/>
      <c r="O234" s="153"/>
      <c r="P234" s="153"/>
      <c r="Q234" s="153"/>
      <c r="R234" s="153"/>
      <c r="S234" s="153"/>
      <c r="T234" s="160"/>
      <c r="U234" s="153"/>
      <c r="V234" s="153"/>
      <c r="W234" s="153"/>
      <c r="X234" s="153"/>
      <c r="Y234" s="153"/>
      <c r="Z234" s="153"/>
      <c r="AA234" s="153"/>
      <c r="AB234" s="153"/>
      <c r="AC234" s="153"/>
      <c r="AD234" s="153"/>
      <c r="AE234" s="153"/>
      <c r="AF234" s="153"/>
      <c r="AG234" s="153"/>
      <c r="AH234" s="153"/>
      <c r="AI234" s="153"/>
      <c r="AJ234" s="153"/>
      <c r="AK234" s="153"/>
      <c r="AL234" s="153"/>
      <c r="AM234" s="153"/>
      <c r="AN234" s="153"/>
      <c r="AO234" s="153"/>
      <c r="AP234" s="153"/>
      <c r="AQ234" s="153"/>
      <c r="AR234" s="153"/>
      <c r="AS234" s="153"/>
      <c r="AT234" s="156" t="s">
        <v>181</v>
      </c>
      <c r="AU234" s="156" t="s">
        <v>10</v>
      </c>
      <c r="AV234" s="153" t="s">
        <v>10</v>
      </c>
      <c r="AW234" s="153" t="s">
        <v>64</v>
      </c>
      <c r="AX234" s="153" t="s">
        <v>153</v>
      </c>
      <c r="AY234" s="156" t="s">
        <v>172</v>
      </c>
      <c r="AZ234" s="153"/>
      <c r="BA234" s="153"/>
      <c r="BB234" s="153"/>
      <c r="BC234" s="153"/>
      <c r="BD234" s="153"/>
      <c r="BE234" s="153"/>
      <c r="BF234" s="153"/>
      <c r="BG234" s="153"/>
      <c r="BH234" s="153"/>
      <c r="BI234" s="153"/>
      <c r="BJ234" s="153"/>
      <c r="BK234" s="153"/>
      <c r="BL234" s="153"/>
      <c r="BM234" s="153"/>
    </row>
    <row r="235" spans="1:65" ht="16.5" customHeight="1">
      <c r="A235" s="16"/>
      <c r="B235" s="17"/>
      <c r="C235" s="141" t="s">
        <v>453</v>
      </c>
      <c r="D235" s="141" t="s">
        <v>175</v>
      </c>
      <c r="E235" s="142" t="s">
        <v>462</v>
      </c>
      <c r="F235" s="143" t="s">
        <v>463</v>
      </c>
      <c r="G235" s="144" t="s">
        <v>261</v>
      </c>
      <c r="H235" s="145">
        <v>2</v>
      </c>
      <c r="I235" s="146"/>
      <c r="J235" s="147">
        <f>ROUND(I235*H235,2)</f>
        <v>0</v>
      </c>
      <c r="K235" s="148"/>
      <c r="L235" s="17"/>
      <c r="M235" s="149" t="s">
        <v>1</v>
      </c>
      <c r="N235" s="75" t="s">
        <v>75</v>
      </c>
      <c r="O235" s="16"/>
      <c r="P235" s="150">
        <f>O235*H235</f>
        <v>0</v>
      </c>
      <c r="Q235" s="150">
        <v>1.17E-3</v>
      </c>
      <c r="R235" s="150">
        <f>Q235*H235</f>
        <v>2.3400000000000001E-3</v>
      </c>
      <c r="S235" s="150">
        <v>0</v>
      </c>
      <c r="T235" s="151">
        <f>S235*H235</f>
        <v>0</v>
      </c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52" t="s">
        <v>264</v>
      </c>
      <c r="AS235" s="16"/>
      <c r="AT235" s="152" t="s">
        <v>175</v>
      </c>
      <c r="AU235" s="152" t="s">
        <v>10</v>
      </c>
      <c r="AV235" s="16"/>
      <c r="AW235" s="16"/>
      <c r="AX235" s="16"/>
      <c r="AY235" s="3" t="s">
        <v>172</v>
      </c>
      <c r="AZ235" s="16"/>
      <c r="BA235" s="16"/>
      <c r="BB235" s="16"/>
      <c r="BC235" s="16"/>
      <c r="BD235" s="16"/>
      <c r="BE235" s="81">
        <f>IF(N235="základná",J235,0)</f>
        <v>0</v>
      </c>
      <c r="BF235" s="81">
        <f>IF(N235="znížená",J235,0)</f>
        <v>0</v>
      </c>
      <c r="BG235" s="81">
        <f>IF(N235="zákl. prenesená",J235,0)</f>
        <v>0</v>
      </c>
      <c r="BH235" s="81">
        <f>IF(N235="zníž. prenesená",J235,0)</f>
        <v>0</v>
      </c>
      <c r="BI235" s="81">
        <f>IF(N235="nulová",J235,0)</f>
        <v>0</v>
      </c>
      <c r="BJ235" s="3" t="s">
        <v>10</v>
      </c>
      <c r="BK235" s="81">
        <f>ROUND(I235*H235,2)</f>
        <v>0</v>
      </c>
      <c r="BL235" s="3" t="s">
        <v>264</v>
      </c>
      <c r="BM235" s="152" t="s">
        <v>464</v>
      </c>
    </row>
    <row r="236" spans="1:65" ht="14.25" customHeight="1">
      <c r="A236" s="153"/>
      <c r="B236" s="154"/>
      <c r="C236" s="153"/>
      <c r="D236" s="155" t="s">
        <v>181</v>
      </c>
      <c r="E236" s="156" t="s">
        <v>59</v>
      </c>
      <c r="F236" s="157" t="s">
        <v>951</v>
      </c>
      <c r="G236" s="153"/>
      <c r="H236" s="158">
        <v>2</v>
      </c>
      <c r="I236" s="153"/>
      <c r="J236" s="153"/>
      <c r="K236" s="153"/>
      <c r="L236" s="154"/>
      <c r="M236" s="159"/>
      <c r="N236" s="153"/>
      <c r="O236" s="153"/>
      <c r="P236" s="153"/>
      <c r="Q236" s="153"/>
      <c r="R236" s="153"/>
      <c r="S236" s="153"/>
      <c r="T236" s="160"/>
      <c r="U236" s="153"/>
      <c r="V236" s="153"/>
      <c r="W236" s="153"/>
      <c r="X236" s="153"/>
      <c r="Y236" s="153"/>
      <c r="Z236" s="153"/>
      <c r="AA236" s="153"/>
      <c r="AB236" s="153"/>
      <c r="AC236" s="153"/>
      <c r="AD236" s="153"/>
      <c r="AE236" s="153"/>
      <c r="AF236" s="153"/>
      <c r="AG236" s="153"/>
      <c r="AH236" s="153"/>
      <c r="AI236" s="153"/>
      <c r="AJ236" s="153"/>
      <c r="AK236" s="153"/>
      <c r="AL236" s="153"/>
      <c r="AM236" s="153"/>
      <c r="AN236" s="153"/>
      <c r="AO236" s="153"/>
      <c r="AP236" s="153"/>
      <c r="AQ236" s="153"/>
      <c r="AR236" s="153"/>
      <c r="AS236" s="153"/>
      <c r="AT236" s="156" t="s">
        <v>181</v>
      </c>
      <c r="AU236" s="156" t="s">
        <v>10</v>
      </c>
      <c r="AV236" s="153" t="s">
        <v>10</v>
      </c>
      <c r="AW236" s="153" t="s">
        <v>64</v>
      </c>
      <c r="AX236" s="153" t="s">
        <v>153</v>
      </c>
      <c r="AY236" s="156" t="s">
        <v>172</v>
      </c>
      <c r="AZ236" s="153"/>
      <c r="BA236" s="153"/>
      <c r="BB236" s="153"/>
      <c r="BC236" s="153"/>
      <c r="BD236" s="153"/>
      <c r="BE236" s="153"/>
      <c r="BF236" s="153"/>
      <c r="BG236" s="153"/>
      <c r="BH236" s="153"/>
      <c r="BI236" s="153"/>
      <c r="BJ236" s="153"/>
      <c r="BK236" s="153"/>
      <c r="BL236" s="153"/>
      <c r="BM236" s="153"/>
    </row>
    <row r="237" spans="1:65" ht="16.5" customHeight="1">
      <c r="A237" s="16"/>
      <c r="B237" s="17"/>
      <c r="C237" s="141" t="s">
        <v>457</v>
      </c>
      <c r="D237" s="141" t="s">
        <v>175</v>
      </c>
      <c r="E237" s="142" t="s">
        <v>952</v>
      </c>
      <c r="F237" s="143" t="s">
        <v>953</v>
      </c>
      <c r="G237" s="144" t="s">
        <v>261</v>
      </c>
      <c r="H237" s="145">
        <v>4</v>
      </c>
      <c r="I237" s="146"/>
      <c r="J237" s="147">
        <f t="shared" ref="J237:J238" si="51">ROUND(I237*H237,2)</f>
        <v>0</v>
      </c>
      <c r="K237" s="148"/>
      <c r="L237" s="17"/>
      <c r="M237" s="149" t="s">
        <v>1</v>
      </c>
      <c r="N237" s="75" t="s">
        <v>75</v>
      </c>
      <c r="O237" s="16"/>
      <c r="P237" s="150">
        <f t="shared" ref="P237:P238" si="52">O237*H237</f>
        <v>0</v>
      </c>
      <c r="Q237" s="150">
        <v>1.6299999999999999E-3</v>
      </c>
      <c r="R237" s="150">
        <f t="shared" ref="R237:R238" si="53">Q237*H237</f>
        <v>6.5199999999999998E-3</v>
      </c>
      <c r="S237" s="150">
        <v>0</v>
      </c>
      <c r="T237" s="151">
        <f t="shared" ref="T237:T238" si="54">S237*H237</f>
        <v>0</v>
      </c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52" t="s">
        <v>264</v>
      </c>
      <c r="AS237" s="16"/>
      <c r="AT237" s="152" t="s">
        <v>175</v>
      </c>
      <c r="AU237" s="152" t="s">
        <v>10</v>
      </c>
      <c r="AV237" s="16"/>
      <c r="AW237" s="16"/>
      <c r="AX237" s="16"/>
      <c r="AY237" s="3" t="s">
        <v>172</v>
      </c>
      <c r="AZ237" s="16"/>
      <c r="BA237" s="16"/>
      <c r="BB237" s="16"/>
      <c r="BC237" s="16"/>
      <c r="BD237" s="16"/>
      <c r="BE237" s="81">
        <f t="shared" ref="BE237:BE238" si="55">IF(N237="základná",J237,0)</f>
        <v>0</v>
      </c>
      <c r="BF237" s="81">
        <f t="shared" ref="BF237:BF238" si="56">IF(N237="znížená",J237,0)</f>
        <v>0</v>
      </c>
      <c r="BG237" s="81">
        <f t="shared" ref="BG237:BG238" si="57">IF(N237="zákl. prenesená",J237,0)</f>
        <v>0</v>
      </c>
      <c r="BH237" s="81">
        <f t="shared" ref="BH237:BH238" si="58">IF(N237="zníž. prenesená",J237,0)</f>
        <v>0</v>
      </c>
      <c r="BI237" s="81">
        <f t="shared" ref="BI237:BI238" si="59">IF(N237="nulová",J237,0)</f>
        <v>0</v>
      </c>
      <c r="BJ237" s="3" t="s">
        <v>10</v>
      </c>
      <c r="BK237" s="81">
        <f t="shared" ref="BK237:BK238" si="60">ROUND(I237*H237,2)</f>
        <v>0</v>
      </c>
      <c r="BL237" s="3" t="s">
        <v>264</v>
      </c>
      <c r="BM237" s="152" t="s">
        <v>954</v>
      </c>
    </row>
    <row r="238" spans="1:65" ht="24" customHeight="1">
      <c r="A238" s="16"/>
      <c r="B238" s="17"/>
      <c r="C238" s="141" t="s">
        <v>461</v>
      </c>
      <c r="D238" s="141" t="s">
        <v>175</v>
      </c>
      <c r="E238" s="142" t="s">
        <v>467</v>
      </c>
      <c r="F238" s="143" t="s">
        <v>468</v>
      </c>
      <c r="G238" s="144" t="s">
        <v>261</v>
      </c>
      <c r="H238" s="145">
        <v>4.5</v>
      </c>
      <c r="I238" s="146"/>
      <c r="J238" s="147">
        <f t="shared" si="51"/>
        <v>0</v>
      </c>
      <c r="K238" s="148"/>
      <c r="L238" s="17"/>
      <c r="M238" s="149" t="s">
        <v>1</v>
      </c>
      <c r="N238" s="75" t="s">
        <v>75</v>
      </c>
      <c r="O238" s="16"/>
      <c r="P238" s="150">
        <f t="shared" si="52"/>
        <v>0</v>
      </c>
      <c r="Q238" s="150">
        <v>0</v>
      </c>
      <c r="R238" s="150">
        <f t="shared" si="53"/>
        <v>0</v>
      </c>
      <c r="S238" s="150">
        <v>2.0999999999999999E-3</v>
      </c>
      <c r="T238" s="151">
        <f t="shared" si="54"/>
        <v>9.4500000000000001E-3</v>
      </c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52" t="s">
        <v>264</v>
      </c>
      <c r="AS238" s="16"/>
      <c r="AT238" s="152" t="s">
        <v>175</v>
      </c>
      <c r="AU238" s="152" t="s">
        <v>10</v>
      </c>
      <c r="AV238" s="16"/>
      <c r="AW238" s="16"/>
      <c r="AX238" s="16"/>
      <c r="AY238" s="3" t="s">
        <v>172</v>
      </c>
      <c r="AZ238" s="16"/>
      <c r="BA238" s="16"/>
      <c r="BB238" s="16"/>
      <c r="BC238" s="16"/>
      <c r="BD238" s="16"/>
      <c r="BE238" s="81">
        <f t="shared" si="55"/>
        <v>0</v>
      </c>
      <c r="BF238" s="81">
        <f t="shared" si="56"/>
        <v>0</v>
      </c>
      <c r="BG238" s="81">
        <f t="shared" si="57"/>
        <v>0</v>
      </c>
      <c r="BH238" s="81">
        <f t="shared" si="58"/>
        <v>0</v>
      </c>
      <c r="BI238" s="81">
        <f t="shared" si="59"/>
        <v>0</v>
      </c>
      <c r="BJ238" s="3" t="s">
        <v>10</v>
      </c>
      <c r="BK238" s="81">
        <f t="shared" si="60"/>
        <v>0</v>
      </c>
      <c r="BL238" s="3" t="s">
        <v>264</v>
      </c>
      <c r="BM238" s="152" t="s">
        <v>469</v>
      </c>
    </row>
    <row r="239" spans="1:65" ht="14.25" customHeight="1">
      <c r="A239" s="153"/>
      <c r="B239" s="154"/>
      <c r="C239" s="153"/>
      <c r="D239" s="155" t="s">
        <v>181</v>
      </c>
      <c r="E239" s="156" t="s">
        <v>1</v>
      </c>
      <c r="F239" s="157" t="s">
        <v>57</v>
      </c>
      <c r="G239" s="153"/>
      <c r="H239" s="158">
        <v>1.5</v>
      </c>
      <c r="I239" s="153"/>
      <c r="J239" s="153"/>
      <c r="K239" s="153"/>
      <c r="L239" s="154"/>
      <c r="M239" s="159"/>
      <c r="N239" s="153"/>
      <c r="O239" s="153"/>
      <c r="P239" s="153"/>
      <c r="Q239" s="153"/>
      <c r="R239" s="153"/>
      <c r="S239" s="153"/>
      <c r="T239" s="160"/>
      <c r="U239" s="153"/>
      <c r="V239" s="153"/>
      <c r="W239" s="153"/>
      <c r="X239" s="153"/>
      <c r="Y239" s="153"/>
      <c r="Z239" s="153"/>
      <c r="AA239" s="153"/>
      <c r="AB239" s="153"/>
      <c r="AC239" s="153"/>
      <c r="AD239" s="153"/>
      <c r="AE239" s="153"/>
      <c r="AF239" s="153"/>
      <c r="AG239" s="153"/>
      <c r="AH239" s="153"/>
      <c r="AI239" s="153"/>
      <c r="AJ239" s="153"/>
      <c r="AK239" s="153"/>
      <c r="AL239" s="153"/>
      <c r="AM239" s="153"/>
      <c r="AN239" s="153"/>
      <c r="AO239" s="153"/>
      <c r="AP239" s="153"/>
      <c r="AQ239" s="153"/>
      <c r="AR239" s="153"/>
      <c r="AS239" s="153"/>
      <c r="AT239" s="156" t="s">
        <v>181</v>
      </c>
      <c r="AU239" s="156" t="s">
        <v>10</v>
      </c>
      <c r="AV239" s="153" t="s">
        <v>10</v>
      </c>
      <c r="AW239" s="153" t="s">
        <v>64</v>
      </c>
      <c r="AX239" s="153" t="s">
        <v>15</v>
      </c>
      <c r="AY239" s="156" t="s">
        <v>172</v>
      </c>
      <c r="AZ239" s="153"/>
      <c r="BA239" s="153"/>
      <c r="BB239" s="153"/>
      <c r="BC239" s="153"/>
      <c r="BD239" s="153"/>
      <c r="BE239" s="153"/>
      <c r="BF239" s="153"/>
      <c r="BG239" s="153"/>
      <c r="BH239" s="153"/>
      <c r="BI239" s="153"/>
      <c r="BJ239" s="153"/>
      <c r="BK239" s="153"/>
      <c r="BL239" s="153"/>
      <c r="BM239" s="153"/>
    </row>
    <row r="240" spans="1:65" ht="14.25" customHeight="1">
      <c r="A240" s="153"/>
      <c r="B240" s="154"/>
      <c r="C240" s="153"/>
      <c r="D240" s="155" t="s">
        <v>181</v>
      </c>
      <c r="E240" s="156" t="s">
        <v>1</v>
      </c>
      <c r="F240" s="157" t="s">
        <v>955</v>
      </c>
      <c r="G240" s="153"/>
      <c r="H240" s="158">
        <v>3</v>
      </c>
      <c r="I240" s="153"/>
      <c r="J240" s="153"/>
      <c r="K240" s="153"/>
      <c r="L240" s="154"/>
      <c r="M240" s="159"/>
      <c r="N240" s="153"/>
      <c r="O240" s="153"/>
      <c r="P240" s="153"/>
      <c r="Q240" s="153"/>
      <c r="R240" s="153"/>
      <c r="S240" s="153"/>
      <c r="T240" s="160"/>
      <c r="U240" s="153"/>
      <c r="V240" s="153"/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/>
      <c r="AG240" s="153"/>
      <c r="AH240" s="153"/>
      <c r="AI240" s="153"/>
      <c r="AJ240" s="153"/>
      <c r="AK240" s="153"/>
      <c r="AL240" s="153"/>
      <c r="AM240" s="153"/>
      <c r="AN240" s="153"/>
      <c r="AO240" s="153"/>
      <c r="AP240" s="153"/>
      <c r="AQ240" s="153"/>
      <c r="AR240" s="153"/>
      <c r="AS240" s="153"/>
      <c r="AT240" s="156" t="s">
        <v>181</v>
      </c>
      <c r="AU240" s="156" t="s">
        <v>10</v>
      </c>
      <c r="AV240" s="153" t="s">
        <v>10</v>
      </c>
      <c r="AW240" s="153" t="s">
        <v>64</v>
      </c>
      <c r="AX240" s="153" t="s">
        <v>15</v>
      </c>
      <c r="AY240" s="156" t="s">
        <v>172</v>
      </c>
      <c r="AZ240" s="153"/>
      <c r="BA240" s="153"/>
      <c r="BB240" s="153"/>
      <c r="BC240" s="153"/>
      <c r="BD240" s="153"/>
      <c r="BE240" s="153"/>
      <c r="BF240" s="153"/>
      <c r="BG240" s="153"/>
      <c r="BH240" s="153"/>
      <c r="BI240" s="153"/>
      <c r="BJ240" s="153"/>
      <c r="BK240" s="153"/>
      <c r="BL240" s="153"/>
      <c r="BM240" s="153"/>
    </row>
    <row r="241" spans="1:65" ht="14.25" customHeight="1">
      <c r="A241" s="161"/>
      <c r="B241" s="162"/>
      <c r="C241" s="161"/>
      <c r="D241" s="155" t="s">
        <v>181</v>
      </c>
      <c r="E241" s="163" t="s">
        <v>1</v>
      </c>
      <c r="F241" s="164" t="s">
        <v>196</v>
      </c>
      <c r="G241" s="161"/>
      <c r="H241" s="165">
        <v>4.5</v>
      </c>
      <c r="I241" s="161"/>
      <c r="J241" s="161"/>
      <c r="K241" s="161"/>
      <c r="L241" s="162"/>
      <c r="M241" s="166"/>
      <c r="N241" s="161"/>
      <c r="O241" s="161"/>
      <c r="P241" s="161"/>
      <c r="Q241" s="161"/>
      <c r="R241" s="161"/>
      <c r="S241" s="161"/>
      <c r="T241" s="167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  <c r="AJ241" s="161"/>
      <c r="AK241" s="161"/>
      <c r="AL241" s="161"/>
      <c r="AM241" s="161"/>
      <c r="AN241" s="161"/>
      <c r="AO241" s="161"/>
      <c r="AP241" s="161"/>
      <c r="AQ241" s="161"/>
      <c r="AR241" s="161"/>
      <c r="AS241" s="161"/>
      <c r="AT241" s="163" t="s">
        <v>181</v>
      </c>
      <c r="AU241" s="163" t="s">
        <v>10</v>
      </c>
      <c r="AV241" s="161" t="s">
        <v>179</v>
      </c>
      <c r="AW241" s="161" t="s">
        <v>64</v>
      </c>
      <c r="AX241" s="161" t="s">
        <v>153</v>
      </c>
      <c r="AY241" s="163" t="s">
        <v>172</v>
      </c>
      <c r="AZ241" s="161"/>
      <c r="BA241" s="161"/>
      <c r="BB241" s="161"/>
      <c r="BC241" s="161"/>
      <c r="BD241" s="161"/>
      <c r="BE241" s="161"/>
      <c r="BF241" s="161"/>
      <c r="BG241" s="161"/>
      <c r="BH241" s="161"/>
      <c r="BI241" s="161"/>
      <c r="BJ241" s="161"/>
      <c r="BK241" s="161"/>
      <c r="BL241" s="161"/>
      <c r="BM241" s="161"/>
    </row>
    <row r="242" spans="1:65" ht="24" customHeight="1">
      <c r="A242" s="16"/>
      <c r="B242" s="17"/>
      <c r="C242" s="141" t="s">
        <v>466</v>
      </c>
      <c r="D242" s="141" t="s">
        <v>175</v>
      </c>
      <c r="E242" s="142" t="s">
        <v>472</v>
      </c>
      <c r="F242" s="143" t="s">
        <v>473</v>
      </c>
      <c r="G242" s="144" t="s">
        <v>193</v>
      </c>
      <c r="H242" s="145">
        <v>1</v>
      </c>
      <c r="I242" s="146"/>
      <c r="J242" s="147">
        <f>ROUND(I242*H242,2)</f>
        <v>0</v>
      </c>
      <c r="K242" s="148"/>
      <c r="L242" s="17"/>
      <c r="M242" s="149" t="s">
        <v>1</v>
      </c>
      <c r="N242" s="75" t="s">
        <v>75</v>
      </c>
      <c r="O242" s="16"/>
      <c r="P242" s="150">
        <f>O242*H242</f>
        <v>0</v>
      </c>
      <c r="Q242" s="150">
        <v>0</v>
      </c>
      <c r="R242" s="150">
        <f>Q242*H242</f>
        <v>0</v>
      </c>
      <c r="S242" s="150">
        <v>0</v>
      </c>
      <c r="T242" s="151">
        <f>S242*H242</f>
        <v>0</v>
      </c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52" t="s">
        <v>264</v>
      </c>
      <c r="AS242" s="16"/>
      <c r="AT242" s="152" t="s">
        <v>175</v>
      </c>
      <c r="AU242" s="152" t="s">
        <v>10</v>
      </c>
      <c r="AV242" s="16"/>
      <c r="AW242" s="16"/>
      <c r="AX242" s="16"/>
      <c r="AY242" s="3" t="s">
        <v>172</v>
      </c>
      <c r="AZ242" s="16"/>
      <c r="BA242" s="16"/>
      <c r="BB242" s="16"/>
      <c r="BC242" s="16"/>
      <c r="BD242" s="16"/>
      <c r="BE242" s="81">
        <f>IF(N242="základná",J242,0)</f>
        <v>0</v>
      </c>
      <c r="BF242" s="81">
        <f>IF(N242="znížená",J242,0)</f>
        <v>0</v>
      </c>
      <c r="BG242" s="81">
        <f>IF(N242="zákl. prenesená",J242,0)</f>
        <v>0</v>
      </c>
      <c r="BH242" s="81">
        <f>IF(N242="zníž. prenesená",J242,0)</f>
        <v>0</v>
      </c>
      <c r="BI242" s="81">
        <f>IF(N242="nulová",J242,0)</f>
        <v>0</v>
      </c>
      <c r="BJ242" s="3" t="s">
        <v>10</v>
      </c>
      <c r="BK242" s="81">
        <f>ROUND(I242*H242,2)</f>
        <v>0</v>
      </c>
      <c r="BL242" s="3" t="s">
        <v>264</v>
      </c>
      <c r="BM242" s="152" t="s">
        <v>474</v>
      </c>
    </row>
    <row r="243" spans="1:65" ht="14.25" customHeight="1">
      <c r="A243" s="153"/>
      <c r="B243" s="154"/>
      <c r="C243" s="153"/>
      <c r="D243" s="155" t="s">
        <v>181</v>
      </c>
      <c r="E243" s="156" t="s">
        <v>1</v>
      </c>
      <c r="F243" s="157" t="s">
        <v>153</v>
      </c>
      <c r="G243" s="153"/>
      <c r="H243" s="158">
        <v>1</v>
      </c>
      <c r="I243" s="153"/>
      <c r="J243" s="153"/>
      <c r="K243" s="153"/>
      <c r="L243" s="154"/>
      <c r="M243" s="159"/>
      <c r="N243" s="153"/>
      <c r="O243" s="153"/>
      <c r="P243" s="153"/>
      <c r="Q243" s="153"/>
      <c r="R243" s="153"/>
      <c r="S243" s="153"/>
      <c r="T243" s="160"/>
      <c r="U243" s="153"/>
      <c r="V243" s="153"/>
      <c r="W243" s="153"/>
      <c r="X243" s="153"/>
      <c r="Y243" s="153"/>
      <c r="Z243" s="153"/>
      <c r="AA243" s="153"/>
      <c r="AB243" s="153"/>
      <c r="AC243" s="153"/>
      <c r="AD243" s="153"/>
      <c r="AE243" s="153"/>
      <c r="AF243" s="153"/>
      <c r="AG243" s="153"/>
      <c r="AH243" s="153"/>
      <c r="AI243" s="153"/>
      <c r="AJ243" s="153"/>
      <c r="AK243" s="153"/>
      <c r="AL243" s="153"/>
      <c r="AM243" s="153"/>
      <c r="AN243" s="153"/>
      <c r="AO243" s="153"/>
      <c r="AP243" s="153"/>
      <c r="AQ243" s="153"/>
      <c r="AR243" s="153"/>
      <c r="AS243" s="153"/>
      <c r="AT243" s="156" t="s">
        <v>181</v>
      </c>
      <c r="AU243" s="156" t="s">
        <v>10</v>
      </c>
      <c r="AV243" s="153" t="s">
        <v>10</v>
      </c>
      <c r="AW243" s="153" t="s">
        <v>64</v>
      </c>
      <c r="AX243" s="153" t="s">
        <v>153</v>
      </c>
      <c r="AY243" s="156" t="s">
        <v>172</v>
      </c>
      <c r="AZ243" s="153"/>
      <c r="BA243" s="153"/>
      <c r="BB243" s="153"/>
      <c r="BC243" s="153"/>
      <c r="BD243" s="153"/>
      <c r="BE243" s="153"/>
      <c r="BF243" s="153"/>
      <c r="BG243" s="153"/>
      <c r="BH243" s="153"/>
      <c r="BI243" s="153"/>
      <c r="BJ243" s="153"/>
      <c r="BK243" s="153"/>
      <c r="BL243" s="153"/>
      <c r="BM243" s="153"/>
    </row>
    <row r="244" spans="1:65" ht="24" customHeight="1">
      <c r="A244" s="16"/>
      <c r="B244" s="17"/>
      <c r="C244" s="141" t="s">
        <v>471</v>
      </c>
      <c r="D244" s="141" t="s">
        <v>175</v>
      </c>
      <c r="E244" s="142" t="s">
        <v>481</v>
      </c>
      <c r="F244" s="143" t="s">
        <v>482</v>
      </c>
      <c r="G244" s="144" t="s">
        <v>261</v>
      </c>
      <c r="H244" s="145">
        <v>2</v>
      </c>
      <c r="I244" s="146"/>
      <c r="J244" s="147">
        <f>ROUND(I244*H244,2)</f>
        <v>0</v>
      </c>
      <c r="K244" s="148"/>
      <c r="L244" s="17"/>
      <c r="M244" s="149" t="s">
        <v>1</v>
      </c>
      <c r="N244" s="75" t="s">
        <v>75</v>
      </c>
      <c r="O244" s="16"/>
      <c r="P244" s="150">
        <f>O244*H244</f>
        <v>0</v>
      </c>
      <c r="Q244" s="150">
        <v>0</v>
      </c>
      <c r="R244" s="150">
        <f>Q244*H244</f>
        <v>0</v>
      </c>
      <c r="S244" s="150">
        <v>0</v>
      </c>
      <c r="T244" s="151">
        <f>S244*H244</f>
        <v>0</v>
      </c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52" t="s">
        <v>264</v>
      </c>
      <c r="AS244" s="16"/>
      <c r="AT244" s="152" t="s">
        <v>175</v>
      </c>
      <c r="AU244" s="152" t="s">
        <v>10</v>
      </c>
      <c r="AV244" s="16"/>
      <c r="AW244" s="16"/>
      <c r="AX244" s="16"/>
      <c r="AY244" s="3" t="s">
        <v>172</v>
      </c>
      <c r="AZ244" s="16"/>
      <c r="BA244" s="16"/>
      <c r="BB244" s="16"/>
      <c r="BC244" s="16"/>
      <c r="BD244" s="16"/>
      <c r="BE244" s="81">
        <f>IF(N244="základná",J244,0)</f>
        <v>0</v>
      </c>
      <c r="BF244" s="81">
        <f>IF(N244="znížená",J244,0)</f>
        <v>0</v>
      </c>
      <c r="BG244" s="81">
        <f>IF(N244="zákl. prenesená",J244,0)</f>
        <v>0</v>
      </c>
      <c r="BH244" s="81">
        <f>IF(N244="zníž. prenesená",J244,0)</f>
        <v>0</v>
      </c>
      <c r="BI244" s="81">
        <f>IF(N244="nulová",J244,0)</f>
        <v>0</v>
      </c>
      <c r="BJ244" s="3" t="s">
        <v>10</v>
      </c>
      <c r="BK244" s="81">
        <f>ROUND(I244*H244,2)</f>
        <v>0</v>
      </c>
      <c r="BL244" s="3" t="s">
        <v>264</v>
      </c>
      <c r="BM244" s="152" t="s">
        <v>483</v>
      </c>
    </row>
    <row r="245" spans="1:65" ht="14.25" customHeight="1">
      <c r="A245" s="153"/>
      <c r="B245" s="154"/>
      <c r="C245" s="153"/>
      <c r="D245" s="155" t="s">
        <v>181</v>
      </c>
      <c r="E245" s="156" t="s">
        <v>1</v>
      </c>
      <c r="F245" s="157" t="s">
        <v>59</v>
      </c>
      <c r="G245" s="153"/>
      <c r="H245" s="158">
        <v>2</v>
      </c>
      <c r="I245" s="153"/>
      <c r="J245" s="153"/>
      <c r="K245" s="153"/>
      <c r="L245" s="154"/>
      <c r="M245" s="159"/>
      <c r="N245" s="153"/>
      <c r="O245" s="153"/>
      <c r="P245" s="153"/>
      <c r="Q245" s="153"/>
      <c r="R245" s="153"/>
      <c r="S245" s="153"/>
      <c r="T245" s="160"/>
      <c r="U245" s="153"/>
      <c r="V245" s="153"/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/>
      <c r="AG245" s="153"/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53"/>
      <c r="AR245" s="153"/>
      <c r="AS245" s="153"/>
      <c r="AT245" s="156" t="s">
        <v>181</v>
      </c>
      <c r="AU245" s="156" t="s">
        <v>10</v>
      </c>
      <c r="AV245" s="153" t="s">
        <v>10</v>
      </c>
      <c r="AW245" s="153" t="s">
        <v>64</v>
      </c>
      <c r="AX245" s="153" t="s">
        <v>153</v>
      </c>
      <c r="AY245" s="156" t="s">
        <v>172</v>
      </c>
      <c r="AZ245" s="153"/>
      <c r="BA245" s="153"/>
      <c r="BB245" s="153"/>
      <c r="BC245" s="153"/>
      <c r="BD245" s="153"/>
      <c r="BE245" s="153"/>
      <c r="BF245" s="153"/>
      <c r="BG245" s="153"/>
      <c r="BH245" s="153"/>
      <c r="BI245" s="153"/>
      <c r="BJ245" s="153"/>
      <c r="BK245" s="153"/>
      <c r="BL245" s="153"/>
      <c r="BM245" s="153"/>
    </row>
    <row r="246" spans="1:65" ht="24" customHeight="1">
      <c r="A246" s="16"/>
      <c r="B246" s="17"/>
      <c r="C246" s="141" t="s">
        <v>476</v>
      </c>
      <c r="D246" s="141" t="s">
        <v>175</v>
      </c>
      <c r="E246" s="142" t="s">
        <v>485</v>
      </c>
      <c r="F246" s="143" t="s">
        <v>486</v>
      </c>
      <c r="G246" s="144" t="s">
        <v>210</v>
      </c>
      <c r="H246" s="145">
        <v>8.9999999999999993E-3</v>
      </c>
      <c r="I246" s="146"/>
      <c r="J246" s="147">
        <f t="shared" ref="J246:J247" si="61">ROUND(I246*H246,2)</f>
        <v>0</v>
      </c>
      <c r="K246" s="148"/>
      <c r="L246" s="17"/>
      <c r="M246" s="149" t="s">
        <v>1</v>
      </c>
      <c r="N246" s="75" t="s">
        <v>75</v>
      </c>
      <c r="O246" s="16"/>
      <c r="P246" s="150">
        <f t="shared" ref="P246:P247" si="62">O246*H246</f>
        <v>0</v>
      </c>
      <c r="Q246" s="150">
        <v>0</v>
      </c>
      <c r="R246" s="150">
        <f t="shared" ref="R246:R247" si="63">Q246*H246</f>
        <v>0</v>
      </c>
      <c r="S246" s="150">
        <v>0</v>
      </c>
      <c r="T246" s="151">
        <f t="shared" ref="T246:T247" si="64">S246*H246</f>
        <v>0</v>
      </c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52" t="s">
        <v>264</v>
      </c>
      <c r="AS246" s="16"/>
      <c r="AT246" s="152" t="s">
        <v>175</v>
      </c>
      <c r="AU246" s="152" t="s">
        <v>10</v>
      </c>
      <c r="AV246" s="16"/>
      <c r="AW246" s="16"/>
      <c r="AX246" s="16"/>
      <c r="AY246" s="3" t="s">
        <v>172</v>
      </c>
      <c r="AZ246" s="16"/>
      <c r="BA246" s="16"/>
      <c r="BB246" s="16"/>
      <c r="BC246" s="16"/>
      <c r="BD246" s="16"/>
      <c r="BE246" s="81">
        <f t="shared" ref="BE246:BE247" si="65">IF(N246="základná",J246,0)</f>
        <v>0</v>
      </c>
      <c r="BF246" s="81">
        <f t="shared" ref="BF246:BF247" si="66">IF(N246="znížená",J246,0)</f>
        <v>0</v>
      </c>
      <c r="BG246" s="81">
        <f t="shared" ref="BG246:BG247" si="67">IF(N246="zákl. prenesená",J246,0)</f>
        <v>0</v>
      </c>
      <c r="BH246" s="81">
        <f t="shared" ref="BH246:BH247" si="68">IF(N246="zníž. prenesená",J246,0)</f>
        <v>0</v>
      </c>
      <c r="BI246" s="81">
        <f t="shared" ref="BI246:BI247" si="69">IF(N246="nulová",J246,0)</f>
        <v>0</v>
      </c>
      <c r="BJ246" s="3" t="s">
        <v>10</v>
      </c>
      <c r="BK246" s="81">
        <f t="shared" ref="BK246:BK247" si="70">ROUND(I246*H246,2)</f>
        <v>0</v>
      </c>
      <c r="BL246" s="3" t="s">
        <v>264</v>
      </c>
      <c r="BM246" s="152" t="s">
        <v>487</v>
      </c>
    </row>
    <row r="247" spans="1:65" ht="24" customHeight="1">
      <c r="A247" s="16"/>
      <c r="B247" s="17"/>
      <c r="C247" s="141" t="s">
        <v>480</v>
      </c>
      <c r="D247" s="141" t="s">
        <v>175</v>
      </c>
      <c r="E247" s="142" t="s">
        <v>489</v>
      </c>
      <c r="F247" s="143" t="s">
        <v>490</v>
      </c>
      <c r="G247" s="144" t="s">
        <v>298</v>
      </c>
      <c r="H247" s="179"/>
      <c r="I247" s="146"/>
      <c r="J247" s="147">
        <f t="shared" si="61"/>
        <v>0</v>
      </c>
      <c r="K247" s="148"/>
      <c r="L247" s="17"/>
      <c r="M247" s="149" t="s">
        <v>1</v>
      </c>
      <c r="N247" s="75" t="s">
        <v>75</v>
      </c>
      <c r="O247" s="16"/>
      <c r="P247" s="150">
        <f t="shared" si="62"/>
        <v>0</v>
      </c>
      <c r="Q247" s="150">
        <v>0</v>
      </c>
      <c r="R247" s="150">
        <f t="shared" si="63"/>
        <v>0</v>
      </c>
      <c r="S247" s="150">
        <v>0</v>
      </c>
      <c r="T247" s="151">
        <f t="shared" si="64"/>
        <v>0</v>
      </c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52" t="s">
        <v>264</v>
      </c>
      <c r="AS247" s="16"/>
      <c r="AT247" s="152" t="s">
        <v>175</v>
      </c>
      <c r="AU247" s="152" t="s">
        <v>10</v>
      </c>
      <c r="AV247" s="16"/>
      <c r="AW247" s="16"/>
      <c r="AX247" s="16"/>
      <c r="AY247" s="3" t="s">
        <v>172</v>
      </c>
      <c r="AZ247" s="16"/>
      <c r="BA247" s="16"/>
      <c r="BB247" s="16"/>
      <c r="BC247" s="16"/>
      <c r="BD247" s="16"/>
      <c r="BE247" s="81">
        <f t="shared" si="65"/>
        <v>0</v>
      </c>
      <c r="BF247" s="81">
        <f t="shared" si="66"/>
        <v>0</v>
      </c>
      <c r="BG247" s="81">
        <f t="shared" si="67"/>
        <v>0</v>
      </c>
      <c r="BH247" s="81">
        <f t="shared" si="68"/>
        <v>0</v>
      </c>
      <c r="BI247" s="81">
        <f t="shared" si="69"/>
        <v>0</v>
      </c>
      <c r="BJ247" s="3" t="s">
        <v>10</v>
      </c>
      <c r="BK247" s="81">
        <f t="shared" si="70"/>
        <v>0</v>
      </c>
      <c r="BL247" s="3" t="s">
        <v>264</v>
      </c>
      <c r="BM247" s="152" t="s">
        <v>491</v>
      </c>
    </row>
    <row r="248" spans="1:65" ht="22.5" customHeight="1">
      <c r="A248" s="128"/>
      <c r="B248" s="129"/>
      <c r="C248" s="128"/>
      <c r="D248" s="130" t="s">
        <v>145</v>
      </c>
      <c r="E248" s="139" t="s">
        <v>492</v>
      </c>
      <c r="F248" s="139" t="s">
        <v>493</v>
      </c>
      <c r="G248" s="128"/>
      <c r="H248" s="128"/>
      <c r="I248" s="128"/>
      <c r="J248" s="140">
        <f>BK248</f>
        <v>0</v>
      </c>
      <c r="K248" s="128"/>
      <c r="L248" s="129"/>
      <c r="M248" s="133"/>
      <c r="N248" s="128"/>
      <c r="O248" s="128"/>
      <c r="P248" s="135">
        <f>SUM(P249:P268)</f>
        <v>0</v>
      </c>
      <c r="Q248" s="128"/>
      <c r="R248" s="135">
        <f>SUM(R249:R268)</f>
        <v>4.3439999999999998E-3</v>
      </c>
      <c r="S248" s="128"/>
      <c r="T248" s="136">
        <f>SUM(T249:T268)</f>
        <v>6.3899999999999998E-3</v>
      </c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  <c r="AH248" s="128"/>
      <c r="AI248" s="128"/>
      <c r="AJ248" s="128"/>
      <c r="AK248" s="128"/>
      <c r="AL248" s="128"/>
      <c r="AM248" s="128"/>
      <c r="AN248" s="128"/>
      <c r="AO248" s="128"/>
      <c r="AP248" s="128"/>
      <c r="AQ248" s="128"/>
      <c r="AR248" s="130" t="s">
        <v>10</v>
      </c>
      <c r="AS248" s="128"/>
      <c r="AT248" s="137" t="s">
        <v>145</v>
      </c>
      <c r="AU248" s="137" t="s">
        <v>153</v>
      </c>
      <c r="AV248" s="128"/>
      <c r="AW248" s="128"/>
      <c r="AX248" s="128"/>
      <c r="AY248" s="130" t="s">
        <v>172</v>
      </c>
      <c r="AZ248" s="128"/>
      <c r="BA248" s="128"/>
      <c r="BB248" s="128"/>
      <c r="BC248" s="128"/>
      <c r="BD248" s="128"/>
      <c r="BE248" s="128"/>
      <c r="BF248" s="128"/>
      <c r="BG248" s="128"/>
      <c r="BH248" s="128"/>
      <c r="BI248" s="128"/>
      <c r="BJ248" s="128"/>
      <c r="BK248" s="138">
        <f>SUM(BK249:BK268)</f>
        <v>0</v>
      </c>
      <c r="BL248" s="128"/>
      <c r="BM248" s="128"/>
    </row>
    <row r="249" spans="1:65" ht="24" customHeight="1">
      <c r="A249" s="16"/>
      <c r="B249" s="17"/>
      <c r="C249" s="141" t="s">
        <v>484</v>
      </c>
      <c r="D249" s="141" t="s">
        <v>175</v>
      </c>
      <c r="E249" s="142" t="s">
        <v>495</v>
      </c>
      <c r="F249" s="143" t="s">
        <v>496</v>
      </c>
      <c r="G249" s="144" t="s">
        <v>261</v>
      </c>
      <c r="H249" s="145">
        <v>3</v>
      </c>
      <c r="I249" s="146"/>
      <c r="J249" s="147">
        <f>ROUND(I249*H249,2)</f>
        <v>0</v>
      </c>
      <c r="K249" s="148"/>
      <c r="L249" s="17"/>
      <c r="M249" s="149" t="s">
        <v>1</v>
      </c>
      <c r="N249" s="75" t="s">
        <v>75</v>
      </c>
      <c r="O249" s="16"/>
      <c r="P249" s="150">
        <f>O249*H249</f>
        <v>0</v>
      </c>
      <c r="Q249" s="150">
        <v>0</v>
      </c>
      <c r="R249" s="150">
        <f>Q249*H249</f>
        <v>0</v>
      </c>
      <c r="S249" s="150">
        <v>2.1299999999999999E-3</v>
      </c>
      <c r="T249" s="151">
        <f>S249*H249</f>
        <v>6.3899999999999998E-3</v>
      </c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52" t="s">
        <v>264</v>
      </c>
      <c r="AS249" s="16"/>
      <c r="AT249" s="152" t="s">
        <v>175</v>
      </c>
      <c r="AU249" s="152" t="s">
        <v>10</v>
      </c>
      <c r="AV249" s="16"/>
      <c r="AW249" s="16"/>
      <c r="AX249" s="16"/>
      <c r="AY249" s="3" t="s">
        <v>172</v>
      </c>
      <c r="AZ249" s="16"/>
      <c r="BA249" s="16"/>
      <c r="BB249" s="16"/>
      <c r="BC249" s="16"/>
      <c r="BD249" s="16"/>
      <c r="BE249" s="81">
        <f>IF(N249="základná",J249,0)</f>
        <v>0</v>
      </c>
      <c r="BF249" s="81">
        <f>IF(N249="znížená",J249,0)</f>
        <v>0</v>
      </c>
      <c r="BG249" s="81">
        <f>IF(N249="zákl. prenesená",J249,0)</f>
        <v>0</v>
      </c>
      <c r="BH249" s="81">
        <f>IF(N249="zníž. prenesená",J249,0)</f>
        <v>0</v>
      </c>
      <c r="BI249" s="81">
        <f>IF(N249="nulová",J249,0)</f>
        <v>0</v>
      </c>
      <c r="BJ249" s="3" t="s">
        <v>10</v>
      </c>
      <c r="BK249" s="81">
        <f>ROUND(I249*H249,2)</f>
        <v>0</v>
      </c>
      <c r="BL249" s="3" t="s">
        <v>264</v>
      </c>
      <c r="BM249" s="152" t="s">
        <v>497</v>
      </c>
    </row>
    <row r="250" spans="1:65" ht="14.25" customHeight="1">
      <c r="A250" s="153"/>
      <c r="B250" s="154"/>
      <c r="C250" s="153"/>
      <c r="D250" s="155" t="s">
        <v>181</v>
      </c>
      <c r="E250" s="156" t="s">
        <v>1</v>
      </c>
      <c r="F250" s="157" t="s">
        <v>956</v>
      </c>
      <c r="G250" s="153"/>
      <c r="H250" s="158">
        <v>3</v>
      </c>
      <c r="I250" s="153"/>
      <c r="J250" s="153"/>
      <c r="K250" s="153"/>
      <c r="L250" s="154"/>
      <c r="M250" s="159"/>
      <c r="N250" s="153"/>
      <c r="O250" s="153"/>
      <c r="P250" s="153"/>
      <c r="Q250" s="153"/>
      <c r="R250" s="153"/>
      <c r="S250" s="153"/>
      <c r="T250" s="160"/>
      <c r="U250" s="153"/>
      <c r="V250" s="153"/>
      <c r="W250" s="153"/>
      <c r="X250" s="153"/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3"/>
      <c r="AI250" s="153"/>
      <c r="AJ250" s="153"/>
      <c r="AK250" s="153"/>
      <c r="AL250" s="153"/>
      <c r="AM250" s="153"/>
      <c r="AN250" s="153"/>
      <c r="AO250" s="153"/>
      <c r="AP250" s="153"/>
      <c r="AQ250" s="153"/>
      <c r="AR250" s="153"/>
      <c r="AS250" s="153"/>
      <c r="AT250" s="156" t="s">
        <v>181</v>
      </c>
      <c r="AU250" s="156" t="s">
        <v>10</v>
      </c>
      <c r="AV250" s="153" t="s">
        <v>10</v>
      </c>
      <c r="AW250" s="153" t="s">
        <v>64</v>
      </c>
      <c r="AX250" s="153" t="s">
        <v>153</v>
      </c>
      <c r="AY250" s="156" t="s">
        <v>172</v>
      </c>
      <c r="AZ250" s="153"/>
      <c r="BA250" s="153"/>
      <c r="BB250" s="153"/>
      <c r="BC250" s="153"/>
      <c r="BD250" s="153"/>
      <c r="BE250" s="153"/>
      <c r="BF250" s="153"/>
      <c r="BG250" s="153"/>
      <c r="BH250" s="153"/>
      <c r="BI250" s="153"/>
      <c r="BJ250" s="153"/>
      <c r="BK250" s="153"/>
      <c r="BL250" s="153"/>
      <c r="BM250" s="153"/>
    </row>
    <row r="251" spans="1:65" ht="24" customHeight="1">
      <c r="A251" s="16"/>
      <c r="B251" s="17"/>
      <c r="C251" s="141" t="s">
        <v>488</v>
      </c>
      <c r="D251" s="141" t="s">
        <v>175</v>
      </c>
      <c r="E251" s="142" t="s">
        <v>500</v>
      </c>
      <c r="F251" s="143" t="s">
        <v>501</v>
      </c>
      <c r="G251" s="144" t="s">
        <v>193</v>
      </c>
      <c r="H251" s="145">
        <v>2</v>
      </c>
      <c r="I251" s="146"/>
      <c r="J251" s="147">
        <f>ROUND(I251*H251,2)</f>
        <v>0</v>
      </c>
      <c r="K251" s="148"/>
      <c r="L251" s="17"/>
      <c r="M251" s="149" t="s">
        <v>1</v>
      </c>
      <c r="N251" s="75" t="s">
        <v>75</v>
      </c>
      <c r="O251" s="16"/>
      <c r="P251" s="150">
        <f>O251*H251</f>
        <v>0</v>
      </c>
      <c r="Q251" s="150">
        <v>4.4000000000000002E-4</v>
      </c>
      <c r="R251" s="150">
        <f>Q251*H251</f>
        <v>8.8000000000000003E-4</v>
      </c>
      <c r="S251" s="150">
        <v>0</v>
      </c>
      <c r="T251" s="151">
        <f>S251*H251</f>
        <v>0</v>
      </c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52" t="s">
        <v>264</v>
      </c>
      <c r="AS251" s="16"/>
      <c r="AT251" s="152" t="s">
        <v>175</v>
      </c>
      <c r="AU251" s="152" t="s">
        <v>10</v>
      </c>
      <c r="AV251" s="16"/>
      <c r="AW251" s="16"/>
      <c r="AX251" s="16"/>
      <c r="AY251" s="3" t="s">
        <v>172</v>
      </c>
      <c r="AZ251" s="16"/>
      <c r="BA251" s="16"/>
      <c r="BB251" s="16"/>
      <c r="BC251" s="16"/>
      <c r="BD251" s="16"/>
      <c r="BE251" s="81">
        <f>IF(N251="základná",J251,0)</f>
        <v>0</v>
      </c>
      <c r="BF251" s="81">
        <f>IF(N251="znížená",J251,0)</f>
        <v>0</v>
      </c>
      <c r="BG251" s="81">
        <f>IF(N251="zákl. prenesená",J251,0)</f>
        <v>0</v>
      </c>
      <c r="BH251" s="81">
        <f>IF(N251="zníž. prenesená",J251,0)</f>
        <v>0</v>
      </c>
      <c r="BI251" s="81">
        <f>IF(N251="nulová",J251,0)</f>
        <v>0</v>
      </c>
      <c r="BJ251" s="3" t="s">
        <v>10</v>
      </c>
      <c r="BK251" s="81">
        <f>ROUND(I251*H251,2)</f>
        <v>0</v>
      </c>
      <c r="BL251" s="3" t="s">
        <v>264</v>
      </c>
      <c r="BM251" s="152" t="s">
        <v>502</v>
      </c>
    </row>
    <row r="252" spans="1:65" ht="14.25" customHeight="1">
      <c r="A252" s="153"/>
      <c r="B252" s="154"/>
      <c r="C252" s="153"/>
      <c r="D252" s="155" t="s">
        <v>181</v>
      </c>
      <c r="E252" s="156" t="s">
        <v>1</v>
      </c>
      <c r="F252" s="157" t="s">
        <v>10</v>
      </c>
      <c r="G252" s="153"/>
      <c r="H252" s="158">
        <v>2</v>
      </c>
      <c r="I252" s="153"/>
      <c r="J252" s="153"/>
      <c r="K252" s="153"/>
      <c r="L252" s="154"/>
      <c r="M252" s="159"/>
      <c r="N252" s="153"/>
      <c r="O252" s="153"/>
      <c r="P252" s="153"/>
      <c r="Q252" s="153"/>
      <c r="R252" s="153"/>
      <c r="S252" s="153"/>
      <c r="T252" s="160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  <c r="AR252" s="153"/>
      <c r="AS252" s="153"/>
      <c r="AT252" s="156" t="s">
        <v>181</v>
      </c>
      <c r="AU252" s="156" t="s">
        <v>10</v>
      </c>
      <c r="AV252" s="153" t="s">
        <v>10</v>
      </c>
      <c r="AW252" s="153" t="s">
        <v>64</v>
      </c>
      <c r="AX252" s="153" t="s">
        <v>153</v>
      </c>
      <c r="AY252" s="156" t="s">
        <v>172</v>
      </c>
      <c r="AZ252" s="153"/>
      <c r="BA252" s="153"/>
      <c r="BB252" s="153"/>
      <c r="BC252" s="153"/>
      <c r="BD252" s="153"/>
      <c r="BE252" s="153"/>
      <c r="BF252" s="153"/>
      <c r="BG252" s="153"/>
      <c r="BH252" s="153"/>
      <c r="BI252" s="153"/>
      <c r="BJ252" s="153"/>
      <c r="BK252" s="153"/>
      <c r="BL252" s="153"/>
      <c r="BM252" s="153"/>
    </row>
    <row r="253" spans="1:65" ht="24" customHeight="1">
      <c r="A253" s="16"/>
      <c r="B253" s="17"/>
      <c r="C253" s="141" t="s">
        <v>494</v>
      </c>
      <c r="D253" s="141" t="s">
        <v>175</v>
      </c>
      <c r="E253" s="142" t="s">
        <v>504</v>
      </c>
      <c r="F253" s="143" t="s">
        <v>957</v>
      </c>
      <c r="G253" s="144" t="s">
        <v>261</v>
      </c>
      <c r="H253" s="145">
        <v>4.5</v>
      </c>
      <c r="I253" s="146"/>
      <c r="J253" s="147">
        <f>ROUND(I253*H253,2)</f>
        <v>0</v>
      </c>
      <c r="K253" s="148"/>
      <c r="L253" s="17"/>
      <c r="M253" s="149" t="s">
        <v>1</v>
      </c>
      <c r="N253" s="75" t="s">
        <v>75</v>
      </c>
      <c r="O253" s="16"/>
      <c r="P253" s="150">
        <f>O253*H253</f>
        <v>0</v>
      </c>
      <c r="Q253" s="150">
        <v>2.5999999999999998E-4</v>
      </c>
      <c r="R253" s="150">
        <f>Q253*H253</f>
        <v>1.1699999999999998E-3</v>
      </c>
      <c r="S253" s="150">
        <v>0</v>
      </c>
      <c r="T253" s="151">
        <f>S253*H253</f>
        <v>0</v>
      </c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52" t="s">
        <v>264</v>
      </c>
      <c r="AS253" s="16"/>
      <c r="AT253" s="152" t="s">
        <v>175</v>
      </c>
      <c r="AU253" s="152" t="s">
        <v>10</v>
      </c>
      <c r="AV253" s="16"/>
      <c r="AW253" s="16"/>
      <c r="AX253" s="16"/>
      <c r="AY253" s="3" t="s">
        <v>172</v>
      </c>
      <c r="AZ253" s="16"/>
      <c r="BA253" s="16"/>
      <c r="BB253" s="16"/>
      <c r="BC253" s="16"/>
      <c r="BD253" s="16"/>
      <c r="BE253" s="81">
        <f>IF(N253="základná",J253,0)</f>
        <v>0</v>
      </c>
      <c r="BF253" s="81">
        <f>IF(N253="znížená",J253,0)</f>
        <v>0</v>
      </c>
      <c r="BG253" s="81">
        <f>IF(N253="zákl. prenesená",J253,0)</f>
        <v>0</v>
      </c>
      <c r="BH253" s="81">
        <f>IF(N253="zníž. prenesená",J253,0)</f>
        <v>0</v>
      </c>
      <c r="BI253" s="81">
        <f>IF(N253="nulová",J253,0)</f>
        <v>0</v>
      </c>
      <c r="BJ253" s="3" t="s">
        <v>10</v>
      </c>
      <c r="BK253" s="81">
        <f>ROUND(I253*H253,2)</f>
        <v>0</v>
      </c>
      <c r="BL253" s="3" t="s">
        <v>264</v>
      </c>
      <c r="BM253" s="152" t="s">
        <v>506</v>
      </c>
    </row>
    <row r="254" spans="1:65" ht="14.25" customHeight="1">
      <c r="A254" s="153"/>
      <c r="B254" s="154"/>
      <c r="C254" s="153"/>
      <c r="D254" s="155" t="s">
        <v>181</v>
      </c>
      <c r="E254" s="156" t="s">
        <v>1</v>
      </c>
      <c r="F254" s="157" t="s">
        <v>958</v>
      </c>
      <c r="G254" s="153"/>
      <c r="H254" s="158">
        <v>4.5</v>
      </c>
      <c r="I254" s="153"/>
      <c r="J254" s="153"/>
      <c r="K254" s="153"/>
      <c r="L254" s="154"/>
      <c r="M254" s="159"/>
      <c r="N254" s="153"/>
      <c r="O254" s="153"/>
      <c r="P254" s="153"/>
      <c r="Q254" s="153"/>
      <c r="R254" s="153"/>
      <c r="S254" s="153"/>
      <c r="T254" s="160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  <c r="AL254" s="153"/>
      <c r="AM254" s="153"/>
      <c r="AN254" s="153"/>
      <c r="AO254" s="153"/>
      <c r="AP254" s="153"/>
      <c r="AQ254" s="153"/>
      <c r="AR254" s="153"/>
      <c r="AS254" s="153"/>
      <c r="AT254" s="156" t="s">
        <v>181</v>
      </c>
      <c r="AU254" s="156" t="s">
        <v>10</v>
      </c>
      <c r="AV254" s="153" t="s">
        <v>10</v>
      </c>
      <c r="AW254" s="153" t="s">
        <v>64</v>
      </c>
      <c r="AX254" s="153" t="s">
        <v>15</v>
      </c>
      <c r="AY254" s="156" t="s">
        <v>172</v>
      </c>
      <c r="AZ254" s="153"/>
      <c r="BA254" s="153"/>
      <c r="BB254" s="153"/>
      <c r="BC254" s="153"/>
      <c r="BD254" s="153"/>
      <c r="BE254" s="153"/>
      <c r="BF254" s="153"/>
      <c r="BG254" s="153"/>
      <c r="BH254" s="153"/>
      <c r="BI254" s="153"/>
      <c r="BJ254" s="153"/>
      <c r="BK254" s="153"/>
      <c r="BL254" s="153"/>
      <c r="BM254" s="153"/>
    </row>
    <row r="255" spans="1:65" ht="14.25" customHeight="1">
      <c r="A255" s="161"/>
      <c r="B255" s="162"/>
      <c r="C255" s="161"/>
      <c r="D255" s="155" t="s">
        <v>181</v>
      </c>
      <c r="E255" s="163" t="s">
        <v>52</v>
      </c>
      <c r="F255" s="164" t="s">
        <v>196</v>
      </c>
      <c r="G255" s="161"/>
      <c r="H255" s="165">
        <v>4.5</v>
      </c>
      <c r="I255" s="161"/>
      <c r="J255" s="161"/>
      <c r="K255" s="161"/>
      <c r="L255" s="162"/>
      <c r="M255" s="166"/>
      <c r="N255" s="161"/>
      <c r="O255" s="161"/>
      <c r="P255" s="161"/>
      <c r="Q255" s="161"/>
      <c r="R255" s="161"/>
      <c r="S255" s="161"/>
      <c r="T255" s="167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1"/>
      <c r="AK255" s="161"/>
      <c r="AL255" s="161"/>
      <c r="AM255" s="161"/>
      <c r="AN255" s="161"/>
      <c r="AO255" s="161"/>
      <c r="AP255" s="161"/>
      <c r="AQ255" s="161"/>
      <c r="AR255" s="161"/>
      <c r="AS255" s="161"/>
      <c r="AT255" s="163" t="s">
        <v>181</v>
      </c>
      <c r="AU255" s="163" t="s">
        <v>10</v>
      </c>
      <c r="AV255" s="161" t="s">
        <v>179</v>
      </c>
      <c r="AW255" s="161" t="s">
        <v>64</v>
      </c>
      <c r="AX255" s="161" t="s">
        <v>153</v>
      </c>
      <c r="AY255" s="163" t="s">
        <v>172</v>
      </c>
      <c r="AZ255" s="161"/>
      <c r="BA255" s="161"/>
      <c r="BB255" s="161"/>
      <c r="BC255" s="161"/>
      <c r="BD255" s="161"/>
      <c r="BE255" s="161"/>
      <c r="BF255" s="161"/>
      <c r="BG255" s="161"/>
      <c r="BH255" s="161"/>
      <c r="BI255" s="161"/>
      <c r="BJ255" s="161"/>
      <c r="BK255" s="161"/>
      <c r="BL255" s="161"/>
      <c r="BM255" s="161"/>
    </row>
    <row r="256" spans="1:65" ht="16.5" customHeight="1">
      <c r="A256" s="16"/>
      <c r="B256" s="17"/>
      <c r="C256" s="141" t="s">
        <v>499</v>
      </c>
      <c r="D256" s="141" t="s">
        <v>175</v>
      </c>
      <c r="E256" s="142" t="s">
        <v>513</v>
      </c>
      <c r="F256" s="143" t="s">
        <v>514</v>
      </c>
      <c r="G256" s="144" t="s">
        <v>193</v>
      </c>
      <c r="H256" s="145">
        <v>2</v>
      </c>
      <c r="I256" s="146"/>
      <c r="J256" s="147">
        <f>ROUND(I256*H256,2)</f>
        <v>0</v>
      </c>
      <c r="K256" s="148"/>
      <c r="L256" s="17"/>
      <c r="M256" s="149" t="s">
        <v>1</v>
      </c>
      <c r="N256" s="75" t="s">
        <v>75</v>
      </c>
      <c r="O256" s="16"/>
      <c r="P256" s="150">
        <f>O256*H256</f>
        <v>0</v>
      </c>
      <c r="Q256" s="150">
        <v>0</v>
      </c>
      <c r="R256" s="150">
        <f>Q256*H256</f>
        <v>0</v>
      </c>
      <c r="S256" s="150">
        <v>0</v>
      </c>
      <c r="T256" s="151">
        <f>S256*H256</f>
        <v>0</v>
      </c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52" t="s">
        <v>264</v>
      </c>
      <c r="AS256" s="16"/>
      <c r="AT256" s="152" t="s">
        <v>175</v>
      </c>
      <c r="AU256" s="152" t="s">
        <v>10</v>
      </c>
      <c r="AV256" s="16"/>
      <c r="AW256" s="16"/>
      <c r="AX256" s="16"/>
      <c r="AY256" s="3" t="s">
        <v>172</v>
      </c>
      <c r="AZ256" s="16"/>
      <c r="BA256" s="16"/>
      <c r="BB256" s="16"/>
      <c r="BC256" s="16"/>
      <c r="BD256" s="16"/>
      <c r="BE256" s="81">
        <f>IF(N256="základná",J256,0)</f>
        <v>0</v>
      </c>
      <c r="BF256" s="81">
        <f>IF(N256="znížená",J256,0)</f>
        <v>0</v>
      </c>
      <c r="BG256" s="81">
        <f>IF(N256="zákl. prenesená",J256,0)</f>
        <v>0</v>
      </c>
      <c r="BH256" s="81">
        <f>IF(N256="zníž. prenesená",J256,0)</f>
        <v>0</v>
      </c>
      <c r="BI256" s="81">
        <f>IF(N256="nulová",J256,0)</f>
        <v>0</v>
      </c>
      <c r="BJ256" s="3" t="s">
        <v>10</v>
      </c>
      <c r="BK256" s="81">
        <f>ROUND(I256*H256,2)</f>
        <v>0</v>
      </c>
      <c r="BL256" s="3" t="s">
        <v>264</v>
      </c>
      <c r="BM256" s="152" t="s">
        <v>515</v>
      </c>
    </row>
    <row r="257" spans="1:65" ht="14.25" customHeight="1">
      <c r="A257" s="153"/>
      <c r="B257" s="154"/>
      <c r="C257" s="153"/>
      <c r="D257" s="155" t="s">
        <v>181</v>
      </c>
      <c r="E257" s="156" t="s">
        <v>1</v>
      </c>
      <c r="F257" s="157" t="s">
        <v>10</v>
      </c>
      <c r="G257" s="153"/>
      <c r="H257" s="158">
        <v>2</v>
      </c>
      <c r="I257" s="153"/>
      <c r="J257" s="153"/>
      <c r="K257" s="153"/>
      <c r="L257" s="154"/>
      <c r="M257" s="159"/>
      <c r="N257" s="153"/>
      <c r="O257" s="153"/>
      <c r="P257" s="153"/>
      <c r="Q257" s="153"/>
      <c r="R257" s="153"/>
      <c r="S257" s="153"/>
      <c r="T257" s="160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  <c r="AL257" s="153"/>
      <c r="AM257" s="153"/>
      <c r="AN257" s="153"/>
      <c r="AO257" s="153"/>
      <c r="AP257" s="153"/>
      <c r="AQ257" s="153"/>
      <c r="AR257" s="153"/>
      <c r="AS257" s="153"/>
      <c r="AT257" s="156" t="s">
        <v>181</v>
      </c>
      <c r="AU257" s="156" t="s">
        <v>10</v>
      </c>
      <c r="AV257" s="153" t="s">
        <v>10</v>
      </c>
      <c r="AW257" s="153" t="s">
        <v>64</v>
      </c>
      <c r="AX257" s="153" t="s">
        <v>153</v>
      </c>
      <c r="AY257" s="156" t="s">
        <v>172</v>
      </c>
      <c r="AZ257" s="153"/>
      <c r="BA257" s="153"/>
      <c r="BB257" s="153"/>
      <c r="BC257" s="153"/>
      <c r="BD257" s="153"/>
      <c r="BE257" s="153"/>
      <c r="BF257" s="153"/>
      <c r="BG257" s="153"/>
      <c r="BH257" s="153"/>
      <c r="BI257" s="153"/>
      <c r="BJ257" s="153"/>
      <c r="BK257" s="153"/>
      <c r="BL257" s="153"/>
      <c r="BM257" s="153"/>
    </row>
    <row r="258" spans="1:65" ht="24" customHeight="1">
      <c r="A258" s="16"/>
      <c r="B258" s="17"/>
      <c r="C258" s="141" t="s">
        <v>503</v>
      </c>
      <c r="D258" s="141" t="s">
        <v>175</v>
      </c>
      <c r="E258" s="142" t="s">
        <v>518</v>
      </c>
      <c r="F258" s="143" t="s">
        <v>519</v>
      </c>
      <c r="G258" s="144" t="s">
        <v>193</v>
      </c>
      <c r="H258" s="145">
        <v>3</v>
      </c>
      <c r="I258" s="146"/>
      <c r="J258" s="147">
        <f>ROUND(I258*H258,2)</f>
        <v>0</v>
      </c>
      <c r="K258" s="148"/>
      <c r="L258" s="17"/>
      <c r="M258" s="149" t="s">
        <v>1</v>
      </c>
      <c r="N258" s="75" t="s">
        <v>75</v>
      </c>
      <c r="O258" s="16"/>
      <c r="P258" s="150">
        <f>O258*H258</f>
        <v>0</v>
      </c>
      <c r="Q258" s="150">
        <v>1.2999999999999999E-4</v>
      </c>
      <c r="R258" s="150">
        <f>Q258*H258</f>
        <v>3.8999999999999994E-4</v>
      </c>
      <c r="S258" s="150">
        <v>0</v>
      </c>
      <c r="T258" s="151">
        <f>S258*H258</f>
        <v>0</v>
      </c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52" t="s">
        <v>264</v>
      </c>
      <c r="AS258" s="16"/>
      <c r="AT258" s="152" t="s">
        <v>175</v>
      </c>
      <c r="AU258" s="152" t="s">
        <v>10</v>
      </c>
      <c r="AV258" s="16"/>
      <c r="AW258" s="16"/>
      <c r="AX258" s="16"/>
      <c r="AY258" s="3" t="s">
        <v>172</v>
      </c>
      <c r="AZ258" s="16"/>
      <c r="BA258" s="16"/>
      <c r="BB258" s="16"/>
      <c r="BC258" s="16"/>
      <c r="BD258" s="16"/>
      <c r="BE258" s="81">
        <f>IF(N258="základná",J258,0)</f>
        <v>0</v>
      </c>
      <c r="BF258" s="81">
        <f>IF(N258="znížená",J258,0)</f>
        <v>0</v>
      </c>
      <c r="BG258" s="81">
        <f>IF(N258="zákl. prenesená",J258,0)</f>
        <v>0</v>
      </c>
      <c r="BH258" s="81">
        <f>IF(N258="zníž. prenesená",J258,0)</f>
        <v>0</v>
      </c>
      <c r="BI258" s="81">
        <f>IF(N258="nulová",J258,0)</f>
        <v>0</v>
      </c>
      <c r="BJ258" s="3" t="s">
        <v>10</v>
      </c>
      <c r="BK258" s="81">
        <f>ROUND(I258*H258,2)</f>
        <v>0</v>
      </c>
      <c r="BL258" s="3" t="s">
        <v>264</v>
      </c>
      <c r="BM258" s="152" t="s">
        <v>520</v>
      </c>
    </row>
    <row r="259" spans="1:65" ht="14.25" customHeight="1">
      <c r="A259" s="153"/>
      <c r="B259" s="154"/>
      <c r="C259" s="153"/>
      <c r="D259" s="155" t="s">
        <v>181</v>
      </c>
      <c r="E259" s="156" t="s">
        <v>1</v>
      </c>
      <c r="F259" s="157" t="s">
        <v>959</v>
      </c>
      <c r="G259" s="153"/>
      <c r="H259" s="158">
        <v>3</v>
      </c>
      <c r="I259" s="153"/>
      <c r="J259" s="153"/>
      <c r="K259" s="153"/>
      <c r="L259" s="154"/>
      <c r="M259" s="159"/>
      <c r="N259" s="153"/>
      <c r="O259" s="153"/>
      <c r="P259" s="153"/>
      <c r="Q259" s="153"/>
      <c r="R259" s="153"/>
      <c r="S259" s="153"/>
      <c r="T259" s="160"/>
      <c r="U259" s="153"/>
      <c r="V259" s="153"/>
      <c r="W259" s="153"/>
      <c r="X259" s="153"/>
      <c r="Y259" s="153"/>
      <c r="Z259" s="153"/>
      <c r="AA259" s="153"/>
      <c r="AB259" s="153"/>
      <c r="AC259" s="153"/>
      <c r="AD259" s="153"/>
      <c r="AE259" s="153"/>
      <c r="AF259" s="153"/>
      <c r="AG259" s="153"/>
      <c r="AH259" s="153"/>
      <c r="AI259" s="153"/>
      <c r="AJ259" s="153"/>
      <c r="AK259" s="153"/>
      <c r="AL259" s="153"/>
      <c r="AM259" s="153"/>
      <c r="AN259" s="153"/>
      <c r="AO259" s="153"/>
      <c r="AP259" s="153"/>
      <c r="AQ259" s="153"/>
      <c r="AR259" s="153"/>
      <c r="AS259" s="153"/>
      <c r="AT259" s="156" t="s">
        <v>181</v>
      </c>
      <c r="AU259" s="156" t="s">
        <v>10</v>
      </c>
      <c r="AV259" s="153" t="s">
        <v>10</v>
      </c>
      <c r="AW259" s="153" t="s">
        <v>64</v>
      </c>
      <c r="AX259" s="153" t="s">
        <v>153</v>
      </c>
      <c r="AY259" s="156" t="s">
        <v>172</v>
      </c>
      <c r="AZ259" s="153"/>
      <c r="BA259" s="153"/>
      <c r="BB259" s="153"/>
      <c r="BC259" s="153"/>
      <c r="BD259" s="153"/>
      <c r="BE259" s="153"/>
      <c r="BF259" s="153"/>
      <c r="BG259" s="153"/>
      <c r="BH259" s="153"/>
      <c r="BI259" s="153"/>
      <c r="BJ259" s="153"/>
      <c r="BK259" s="153"/>
      <c r="BL259" s="153"/>
      <c r="BM259" s="153"/>
    </row>
    <row r="260" spans="1:65" ht="24" customHeight="1">
      <c r="A260" s="16"/>
      <c r="B260" s="17"/>
      <c r="C260" s="168" t="s">
        <v>508</v>
      </c>
      <c r="D260" s="168" t="s">
        <v>271</v>
      </c>
      <c r="E260" s="169" t="s">
        <v>524</v>
      </c>
      <c r="F260" s="170" t="s">
        <v>525</v>
      </c>
      <c r="G260" s="171" t="s">
        <v>193</v>
      </c>
      <c r="H260" s="172">
        <v>3</v>
      </c>
      <c r="I260" s="173"/>
      <c r="J260" s="174">
        <f>ROUND(I260*H260,2)</f>
        <v>0</v>
      </c>
      <c r="K260" s="175"/>
      <c r="L260" s="176"/>
      <c r="M260" s="177" t="s">
        <v>1</v>
      </c>
      <c r="N260" s="178" t="s">
        <v>75</v>
      </c>
      <c r="O260" s="16"/>
      <c r="P260" s="150">
        <f>O260*H260</f>
        <v>0</v>
      </c>
      <c r="Q260" s="150">
        <v>2.2000000000000001E-4</v>
      </c>
      <c r="R260" s="150">
        <f>Q260*H260</f>
        <v>6.6E-4</v>
      </c>
      <c r="S260" s="150">
        <v>0</v>
      </c>
      <c r="T260" s="151">
        <f>S260*H260</f>
        <v>0</v>
      </c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52" t="s">
        <v>277</v>
      </c>
      <c r="AS260" s="16"/>
      <c r="AT260" s="152" t="s">
        <v>271</v>
      </c>
      <c r="AU260" s="152" t="s">
        <v>10</v>
      </c>
      <c r="AV260" s="16"/>
      <c r="AW260" s="16"/>
      <c r="AX260" s="16"/>
      <c r="AY260" s="3" t="s">
        <v>172</v>
      </c>
      <c r="AZ260" s="16"/>
      <c r="BA260" s="16"/>
      <c r="BB260" s="16"/>
      <c r="BC260" s="16"/>
      <c r="BD260" s="16"/>
      <c r="BE260" s="81">
        <f>IF(N260="základná",J260,0)</f>
        <v>0</v>
      </c>
      <c r="BF260" s="81">
        <f>IF(N260="znížená",J260,0)</f>
        <v>0</v>
      </c>
      <c r="BG260" s="81">
        <f>IF(N260="zákl. prenesená",J260,0)</f>
        <v>0</v>
      </c>
      <c r="BH260" s="81">
        <f>IF(N260="zníž. prenesená",J260,0)</f>
        <v>0</v>
      </c>
      <c r="BI260" s="81">
        <f>IF(N260="nulová",J260,0)</f>
        <v>0</v>
      </c>
      <c r="BJ260" s="3" t="s">
        <v>10</v>
      </c>
      <c r="BK260" s="81">
        <f>ROUND(I260*H260,2)</f>
        <v>0</v>
      </c>
      <c r="BL260" s="3" t="s">
        <v>264</v>
      </c>
      <c r="BM260" s="152" t="s">
        <v>526</v>
      </c>
    </row>
    <row r="261" spans="1:65" ht="14.25" customHeight="1">
      <c r="A261" s="153"/>
      <c r="B261" s="154"/>
      <c r="C261" s="153"/>
      <c r="D261" s="155" t="s">
        <v>181</v>
      </c>
      <c r="E261" s="156" t="s">
        <v>1</v>
      </c>
      <c r="F261" s="157" t="s">
        <v>187</v>
      </c>
      <c r="G261" s="153"/>
      <c r="H261" s="158">
        <v>3</v>
      </c>
      <c r="I261" s="153"/>
      <c r="J261" s="153"/>
      <c r="K261" s="153"/>
      <c r="L261" s="154"/>
      <c r="M261" s="159"/>
      <c r="N261" s="153"/>
      <c r="O261" s="153"/>
      <c r="P261" s="153"/>
      <c r="Q261" s="153"/>
      <c r="R261" s="153"/>
      <c r="S261" s="153"/>
      <c r="T261" s="160"/>
      <c r="U261" s="153"/>
      <c r="V261" s="153"/>
      <c r="W261" s="153"/>
      <c r="X261" s="153"/>
      <c r="Y261" s="153"/>
      <c r="Z261" s="153"/>
      <c r="AA261" s="153"/>
      <c r="AB261" s="153"/>
      <c r="AC261" s="153"/>
      <c r="AD261" s="153"/>
      <c r="AE261" s="153"/>
      <c r="AF261" s="153"/>
      <c r="AG261" s="153"/>
      <c r="AH261" s="153"/>
      <c r="AI261" s="153"/>
      <c r="AJ261" s="153"/>
      <c r="AK261" s="153"/>
      <c r="AL261" s="153"/>
      <c r="AM261" s="153"/>
      <c r="AN261" s="153"/>
      <c r="AO261" s="153"/>
      <c r="AP261" s="153"/>
      <c r="AQ261" s="153"/>
      <c r="AR261" s="153"/>
      <c r="AS261" s="153"/>
      <c r="AT261" s="156" t="s">
        <v>181</v>
      </c>
      <c r="AU261" s="156" t="s">
        <v>10</v>
      </c>
      <c r="AV261" s="153" t="s">
        <v>10</v>
      </c>
      <c r="AW261" s="153" t="s">
        <v>64</v>
      </c>
      <c r="AX261" s="153" t="s">
        <v>153</v>
      </c>
      <c r="AY261" s="156" t="s">
        <v>172</v>
      </c>
      <c r="AZ261" s="153"/>
      <c r="BA261" s="153"/>
      <c r="BB261" s="153"/>
      <c r="BC261" s="153"/>
      <c r="BD261" s="153"/>
      <c r="BE261" s="153"/>
      <c r="BF261" s="153"/>
      <c r="BG261" s="153"/>
      <c r="BH261" s="153"/>
      <c r="BI261" s="153"/>
      <c r="BJ261" s="153"/>
      <c r="BK261" s="153"/>
      <c r="BL261" s="153"/>
      <c r="BM261" s="153"/>
    </row>
    <row r="262" spans="1:65" ht="24" customHeight="1">
      <c r="A262" s="16"/>
      <c r="B262" s="17"/>
      <c r="C262" s="141" t="s">
        <v>512</v>
      </c>
      <c r="D262" s="141" t="s">
        <v>175</v>
      </c>
      <c r="E262" s="142" t="s">
        <v>960</v>
      </c>
      <c r="F262" s="143" t="s">
        <v>961</v>
      </c>
      <c r="G262" s="144" t="s">
        <v>193</v>
      </c>
      <c r="H262" s="145">
        <v>2</v>
      </c>
      <c r="I262" s="146"/>
      <c r="J262" s="147">
        <f t="shared" ref="J262:J264" si="71">ROUND(I262*H262,2)</f>
        <v>0</v>
      </c>
      <c r="K262" s="148"/>
      <c r="L262" s="17"/>
      <c r="M262" s="149" t="s">
        <v>1</v>
      </c>
      <c r="N262" s="75" t="s">
        <v>75</v>
      </c>
      <c r="O262" s="16"/>
      <c r="P262" s="150">
        <f t="shared" ref="P262:P264" si="72">O262*H262</f>
        <v>0</v>
      </c>
      <c r="Q262" s="150">
        <v>2.0000000000000002E-5</v>
      </c>
      <c r="R262" s="150">
        <f t="shared" ref="R262:R264" si="73">Q262*H262</f>
        <v>4.0000000000000003E-5</v>
      </c>
      <c r="S262" s="150">
        <v>0</v>
      </c>
      <c r="T262" s="151">
        <f t="shared" ref="T262:T264" si="74">S262*H262</f>
        <v>0</v>
      </c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52" t="s">
        <v>264</v>
      </c>
      <c r="AS262" s="16"/>
      <c r="AT262" s="152" t="s">
        <v>175</v>
      </c>
      <c r="AU262" s="152" t="s">
        <v>10</v>
      </c>
      <c r="AV262" s="16"/>
      <c r="AW262" s="16"/>
      <c r="AX262" s="16"/>
      <c r="AY262" s="3" t="s">
        <v>172</v>
      </c>
      <c r="AZ262" s="16"/>
      <c r="BA262" s="16"/>
      <c r="BB262" s="16"/>
      <c r="BC262" s="16"/>
      <c r="BD262" s="16"/>
      <c r="BE262" s="81">
        <f t="shared" ref="BE262:BE264" si="75">IF(N262="základná",J262,0)</f>
        <v>0</v>
      </c>
      <c r="BF262" s="81">
        <f t="shared" ref="BF262:BF264" si="76">IF(N262="znížená",J262,0)</f>
        <v>0</v>
      </c>
      <c r="BG262" s="81">
        <f t="shared" ref="BG262:BG264" si="77">IF(N262="zákl. prenesená",J262,0)</f>
        <v>0</v>
      </c>
      <c r="BH262" s="81">
        <f t="shared" ref="BH262:BH264" si="78">IF(N262="zníž. prenesená",J262,0)</f>
        <v>0</v>
      </c>
      <c r="BI262" s="81">
        <f t="shared" ref="BI262:BI264" si="79">IF(N262="nulová",J262,0)</f>
        <v>0</v>
      </c>
      <c r="BJ262" s="3" t="s">
        <v>10</v>
      </c>
      <c r="BK262" s="81">
        <f t="shared" ref="BK262:BK264" si="80">ROUND(I262*H262,2)</f>
        <v>0</v>
      </c>
      <c r="BL262" s="3" t="s">
        <v>264</v>
      </c>
      <c r="BM262" s="152" t="s">
        <v>962</v>
      </c>
    </row>
    <row r="263" spans="1:65" ht="24" customHeight="1">
      <c r="A263" s="16"/>
      <c r="B263" s="17"/>
      <c r="C263" s="168" t="s">
        <v>517</v>
      </c>
      <c r="D263" s="168" t="s">
        <v>271</v>
      </c>
      <c r="E263" s="169" t="s">
        <v>963</v>
      </c>
      <c r="F263" s="170" t="s">
        <v>964</v>
      </c>
      <c r="G263" s="171" t="s">
        <v>193</v>
      </c>
      <c r="H263" s="172">
        <v>2</v>
      </c>
      <c r="I263" s="173"/>
      <c r="J263" s="174">
        <f t="shared" si="71"/>
        <v>0</v>
      </c>
      <c r="K263" s="175"/>
      <c r="L263" s="176"/>
      <c r="M263" s="177" t="s">
        <v>1</v>
      </c>
      <c r="N263" s="178" t="s">
        <v>75</v>
      </c>
      <c r="O263" s="16"/>
      <c r="P263" s="150">
        <f t="shared" si="72"/>
        <v>0</v>
      </c>
      <c r="Q263" s="150">
        <v>3.1999999999999999E-5</v>
      </c>
      <c r="R263" s="150">
        <f t="shared" si="73"/>
        <v>6.3999999999999997E-5</v>
      </c>
      <c r="S263" s="150">
        <v>0</v>
      </c>
      <c r="T263" s="151">
        <f t="shared" si="74"/>
        <v>0</v>
      </c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52" t="s">
        <v>277</v>
      </c>
      <c r="AS263" s="16"/>
      <c r="AT263" s="152" t="s">
        <v>271</v>
      </c>
      <c r="AU263" s="152" t="s">
        <v>10</v>
      </c>
      <c r="AV263" s="16"/>
      <c r="AW263" s="16"/>
      <c r="AX263" s="16"/>
      <c r="AY263" s="3" t="s">
        <v>172</v>
      </c>
      <c r="AZ263" s="16"/>
      <c r="BA263" s="16"/>
      <c r="BB263" s="16"/>
      <c r="BC263" s="16"/>
      <c r="BD263" s="16"/>
      <c r="BE263" s="81">
        <f t="shared" si="75"/>
        <v>0</v>
      </c>
      <c r="BF263" s="81">
        <f t="shared" si="76"/>
        <v>0</v>
      </c>
      <c r="BG263" s="81">
        <f t="shared" si="77"/>
        <v>0</v>
      </c>
      <c r="BH263" s="81">
        <f t="shared" si="78"/>
        <v>0</v>
      </c>
      <c r="BI263" s="81">
        <f t="shared" si="79"/>
        <v>0</v>
      </c>
      <c r="BJ263" s="3" t="s">
        <v>10</v>
      </c>
      <c r="BK263" s="81">
        <f t="shared" si="80"/>
        <v>0</v>
      </c>
      <c r="BL263" s="3" t="s">
        <v>264</v>
      </c>
      <c r="BM263" s="152" t="s">
        <v>965</v>
      </c>
    </row>
    <row r="264" spans="1:65" ht="24" customHeight="1">
      <c r="A264" s="16"/>
      <c r="B264" s="17"/>
      <c r="C264" s="141" t="s">
        <v>523</v>
      </c>
      <c r="D264" s="141" t="s">
        <v>175</v>
      </c>
      <c r="E264" s="142" t="s">
        <v>536</v>
      </c>
      <c r="F264" s="143" t="s">
        <v>537</v>
      </c>
      <c r="G264" s="144" t="s">
        <v>261</v>
      </c>
      <c r="H264" s="145">
        <v>6</v>
      </c>
      <c r="I264" s="146"/>
      <c r="J264" s="147">
        <f t="shared" si="71"/>
        <v>0</v>
      </c>
      <c r="K264" s="148"/>
      <c r="L264" s="17"/>
      <c r="M264" s="149" t="s">
        <v>1</v>
      </c>
      <c r="N264" s="75" t="s">
        <v>75</v>
      </c>
      <c r="O264" s="16"/>
      <c r="P264" s="150">
        <f t="shared" si="72"/>
        <v>0</v>
      </c>
      <c r="Q264" s="150">
        <v>1.8000000000000001E-4</v>
      </c>
      <c r="R264" s="150">
        <f t="shared" si="73"/>
        <v>1.08E-3</v>
      </c>
      <c r="S264" s="150">
        <v>0</v>
      </c>
      <c r="T264" s="151">
        <f t="shared" si="74"/>
        <v>0</v>
      </c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52" t="s">
        <v>264</v>
      </c>
      <c r="AS264" s="16"/>
      <c r="AT264" s="152" t="s">
        <v>175</v>
      </c>
      <c r="AU264" s="152" t="s">
        <v>10</v>
      </c>
      <c r="AV264" s="16"/>
      <c r="AW264" s="16"/>
      <c r="AX264" s="16"/>
      <c r="AY264" s="3" t="s">
        <v>172</v>
      </c>
      <c r="AZ264" s="16"/>
      <c r="BA264" s="16"/>
      <c r="BB264" s="16"/>
      <c r="BC264" s="16"/>
      <c r="BD264" s="16"/>
      <c r="BE264" s="81">
        <f t="shared" si="75"/>
        <v>0</v>
      </c>
      <c r="BF264" s="81">
        <f t="shared" si="76"/>
        <v>0</v>
      </c>
      <c r="BG264" s="81">
        <f t="shared" si="77"/>
        <v>0</v>
      </c>
      <c r="BH264" s="81">
        <f t="shared" si="78"/>
        <v>0</v>
      </c>
      <c r="BI264" s="81">
        <f t="shared" si="79"/>
        <v>0</v>
      </c>
      <c r="BJ264" s="3" t="s">
        <v>10</v>
      </c>
      <c r="BK264" s="81">
        <f t="shared" si="80"/>
        <v>0</v>
      </c>
      <c r="BL264" s="3" t="s">
        <v>264</v>
      </c>
      <c r="BM264" s="152" t="s">
        <v>538</v>
      </c>
    </row>
    <row r="265" spans="1:65" ht="14.25" customHeight="1">
      <c r="A265" s="153"/>
      <c r="B265" s="154"/>
      <c r="C265" s="153"/>
      <c r="D265" s="155" t="s">
        <v>181</v>
      </c>
      <c r="E265" s="156" t="s">
        <v>1</v>
      </c>
      <c r="F265" s="157" t="s">
        <v>441</v>
      </c>
      <c r="G265" s="153"/>
      <c r="H265" s="158">
        <v>6</v>
      </c>
      <c r="I265" s="153"/>
      <c r="J265" s="153"/>
      <c r="K265" s="153"/>
      <c r="L265" s="154"/>
      <c r="M265" s="159"/>
      <c r="N265" s="153"/>
      <c r="O265" s="153"/>
      <c r="P265" s="153"/>
      <c r="Q265" s="153"/>
      <c r="R265" s="153"/>
      <c r="S265" s="153"/>
      <c r="T265" s="160"/>
      <c r="U265" s="153"/>
      <c r="V265" s="153"/>
      <c r="W265" s="153"/>
      <c r="X265" s="153"/>
      <c r="Y265" s="153"/>
      <c r="Z265" s="153"/>
      <c r="AA265" s="153"/>
      <c r="AB265" s="153"/>
      <c r="AC265" s="153"/>
      <c r="AD265" s="153"/>
      <c r="AE265" s="153"/>
      <c r="AF265" s="153"/>
      <c r="AG265" s="153"/>
      <c r="AH265" s="153"/>
      <c r="AI265" s="153"/>
      <c r="AJ265" s="153"/>
      <c r="AK265" s="153"/>
      <c r="AL265" s="153"/>
      <c r="AM265" s="153"/>
      <c r="AN265" s="153"/>
      <c r="AO265" s="153"/>
      <c r="AP265" s="153"/>
      <c r="AQ265" s="153"/>
      <c r="AR265" s="153"/>
      <c r="AS265" s="153"/>
      <c r="AT265" s="156" t="s">
        <v>181</v>
      </c>
      <c r="AU265" s="156" t="s">
        <v>10</v>
      </c>
      <c r="AV265" s="153" t="s">
        <v>10</v>
      </c>
      <c r="AW265" s="153" t="s">
        <v>64</v>
      </c>
      <c r="AX265" s="153" t="s">
        <v>153</v>
      </c>
      <c r="AY265" s="156" t="s">
        <v>172</v>
      </c>
      <c r="AZ265" s="153"/>
      <c r="BA265" s="153"/>
      <c r="BB265" s="153"/>
      <c r="BC265" s="153"/>
      <c r="BD265" s="153"/>
      <c r="BE265" s="153"/>
      <c r="BF265" s="153"/>
      <c r="BG265" s="153"/>
      <c r="BH265" s="153"/>
      <c r="BI265" s="153"/>
      <c r="BJ265" s="153"/>
      <c r="BK265" s="153"/>
      <c r="BL265" s="153"/>
      <c r="BM265" s="153"/>
    </row>
    <row r="266" spans="1:65" ht="24" customHeight="1">
      <c r="A266" s="16"/>
      <c r="B266" s="17"/>
      <c r="C266" s="141" t="s">
        <v>527</v>
      </c>
      <c r="D266" s="141" t="s">
        <v>175</v>
      </c>
      <c r="E266" s="142" t="s">
        <v>540</v>
      </c>
      <c r="F266" s="143" t="s">
        <v>541</v>
      </c>
      <c r="G266" s="144" t="s">
        <v>261</v>
      </c>
      <c r="H266" s="145">
        <v>6</v>
      </c>
      <c r="I266" s="146"/>
      <c r="J266" s="147">
        <f>ROUND(I266*H266,2)</f>
        <v>0</v>
      </c>
      <c r="K266" s="148"/>
      <c r="L266" s="17"/>
      <c r="M266" s="149" t="s">
        <v>1</v>
      </c>
      <c r="N266" s="75" t="s">
        <v>75</v>
      </c>
      <c r="O266" s="16"/>
      <c r="P266" s="150">
        <f>O266*H266</f>
        <v>0</v>
      </c>
      <c r="Q266" s="150">
        <v>1.0000000000000001E-5</v>
      </c>
      <c r="R266" s="150">
        <f>Q266*H266</f>
        <v>6.0000000000000008E-5</v>
      </c>
      <c r="S266" s="150">
        <v>0</v>
      </c>
      <c r="T266" s="151">
        <f>S266*H266</f>
        <v>0</v>
      </c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52" t="s">
        <v>264</v>
      </c>
      <c r="AS266" s="16"/>
      <c r="AT266" s="152" t="s">
        <v>175</v>
      </c>
      <c r="AU266" s="152" t="s">
        <v>10</v>
      </c>
      <c r="AV266" s="16"/>
      <c r="AW266" s="16"/>
      <c r="AX266" s="16"/>
      <c r="AY266" s="3" t="s">
        <v>172</v>
      </c>
      <c r="AZ266" s="16"/>
      <c r="BA266" s="16"/>
      <c r="BB266" s="16"/>
      <c r="BC266" s="16"/>
      <c r="BD266" s="16"/>
      <c r="BE266" s="81">
        <f>IF(N266="základná",J266,0)</f>
        <v>0</v>
      </c>
      <c r="BF266" s="81">
        <f>IF(N266="znížená",J266,0)</f>
        <v>0</v>
      </c>
      <c r="BG266" s="81">
        <f>IF(N266="zákl. prenesená",J266,0)</f>
        <v>0</v>
      </c>
      <c r="BH266" s="81">
        <f>IF(N266="zníž. prenesená",J266,0)</f>
        <v>0</v>
      </c>
      <c r="BI266" s="81">
        <f>IF(N266="nulová",J266,0)</f>
        <v>0</v>
      </c>
      <c r="BJ266" s="3" t="s">
        <v>10</v>
      </c>
      <c r="BK266" s="81">
        <f>ROUND(I266*H266,2)</f>
        <v>0</v>
      </c>
      <c r="BL266" s="3" t="s">
        <v>264</v>
      </c>
      <c r="BM266" s="152" t="s">
        <v>542</v>
      </c>
    </row>
    <row r="267" spans="1:65" ht="14.25" customHeight="1">
      <c r="A267" s="153"/>
      <c r="B267" s="154"/>
      <c r="C267" s="153"/>
      <c r="D267" s="155" t="s">
        <v>181</v>
      </c>
      <c r="E267" s="156" t="s">
        <v>1</v>
      </c>
      <c r="F267" s="157" t="s">
        <v>441</v>
      </c>
      <c r="G267" s="153"/>
      <c r="H267" s="158">
        <v>6</v>
      </c>
      <c r="I267" s="153"/>
      <c r="J267" s="153"/>
      <c r="K267" s="153"/>
      <c r="L267" s="154"/>
      <c r="M267" s="159"/>
      <c r="N267" s="153"/>
      <c r="O267" s="153"/>
      <c r="P267" s="153"/>
      <c r="Q267" s="153"/>
      <c r="R267" s="153"/>
      <c r="S267" s="153"/>
      <c r="T267" s="160"/>
      <c r="U267" s="153"/>
      <c r="V267" s="153"/>
      <c r="W267" s="153"/>
      <c r="X267" s="153"/>
      <c r="Y267" s="153"/>
      <c r="Z267" s="153"/>
      <c r="AA267" s="153"/>
      <c r="AB267" s="153"/>
      <c r="AC267" s="153"/>
      <c r="AD267" s="153"/>
      <c r="AE267" s="153"/>
      <c r="AF267" s="153"/>
      <c r="AG267" s="153"/>
      <c r="AH267" s="153"/>
      <c r="AI267" s="153"/>
      <c r="AJ267" s="153"/>
      <c r="AK267" s="153"/>
      <c r="AL267" s="153"/>
      <c r="AM267" s="153"/>
      <c r="AN267" s="153"/>
      <c r="AO267" s="153"/>
      <c r="AP267" s="153"/>
      <c r="AQ267" s="153"/>
      <c r="AR267" s="153"/>
      <c r="AS267" s="153"/>
      <c r="AT267" s="156" t="s">
        <v>181</v>
      </c>
      <c r="AU267" s="156" t="s">
        <v>10</v>
      </c>
      <c r="AV267" s="153" t="s">
        <v>10</v>
      </c>
      <c r="AW267" s="153" t="s">
        <v>64</v>
      </c>
      <c r="AX267" s="153" t="s">
        <v>153</v>
      </c>
      <c r="AY267" s="156" t="s">
        <v>172</v>
      </c>
      <c r="AZ267" s="153"/>
      <c r="BA267" s="153"/>
      <c r="BB267" s="153"/>
      <c r="BC267" s="153"/>
      <c r="BD267" s="153"/>
      <c r="BE267" s="153"/>
      <c r="BF267" s="153"/>
      <c r="BG267" s="153"/>
      <c r="BH267" s="153"/>
      <c r="BI267" s="153"/>
      <c r="BJ267" s="153"/>
      <c r="BK267" s="153"/>
      <c r="BL267" s="153"/>
      <c r="BM267" s="153"/>
    </row>
    <row r="268" spans="1:65" ht="24" customHeight="1">
      <c r="A268" s="16"/>
      <c r="B268" s="17"/>
      <c r="C268" s="141" t="s">
        <v>531</v>
      </c>
      <c r="D268" s="141" t="s">
        <v>175</v>
      </c>
      <c r="E268" s="142" t="s">
        <v>544</v>
      </c>
      <c r="F268" s="143" t="s">
        <v>545</v>
      </c>
      <c r="G268" s="144" t="s">
        <v>298</v>
      </c>
      <c r="H268" s="179"/>
      <c r="I268" s="146"/>
      <c r="J268" s="147">
        <f>ROUND(I268*H268,2)</f>
        <v>0</v>
      </c>
      <c r="K268" s="148"/>
      <c r="L268" s="17"/>
      <c r="M268" s="149" t="s">
        <v>1</v>
      </c>
      <c r="N268" s="75" t="s">
        <v>75</v>
      </c>
      <c r="O268" s="16"/>
      <c r="P268" s="150">
        <f>O268*H268</f>
        <v>0</v>
      </c>
      <c r="Q268" s="150">
        <v>0</v>
      </c>
      <c r="R268" s="150">
        <f>Q268*H268</f>
        <v>0</v>
      </c>
      <c r="S268" s="150">
        <v>0</v>
      </c>
      <c r="T268" s="151">
        <f>S268*H268</f>
        <v>0</v>
      </c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52" t="s">
        <v>264</v>
      </c>
      <c r="AS268" s="16"/>
      <c r="AT268" s="152" t="s">
        <v>175</v>
      </c>
      <c r="AU268" s="152" t="s">
        <v>10</v>
      </c>
      <c r="AV268" s="16"/>
      <c r="AW268" s="16"/>
      <c r="AX268" s="16"/>
      <c r="AY268" s="3" t="s">
        <v>172</v>
      </c>
      <c r="AZ268" s="16"/>
      <c r="BA268" s="16"/>
      <c r="BB268" s="16"/>
      <c r="BC268" s="16"/>
      <c r="BD268" s="16"/>
      <c r="BE268" s="81">
        <f>IF(N268="základná",J268,0)</f>
        <v>0</v>
      </c>
      <c r="BF268" s="81">
        <f>IF(N268="znížená",J268,0)</f>
        <v>0</v>
      </c>
      <c r="BG268" s="81">
        <f>IF(N268="zákl. prenesená",J268,0)</f>
        <v>0</v>
      </c>
      <c r="BH268" s="81">
        <f>IF(N268="zníž. prenesená",J268,0)</f>
        <v>0</v>
      </c>
      <c r="BI268" s="81">
        <f>IF(N268="nulová",J268,0)</f>
        <v>0</v>
      </c>
      <c r="BJ268" s="3" t="s">
        <v>10</v>
      </c>
      <c r="BK268" s="81">
        <f>ROUND(I268*H268,2)</f>
        <v>0</v>
      </c>
      <c r="BL268" s="3" t="s">
        <v>264</v>
      </c>
      <c r="BM268" s="152" t="s">
        <v>546</v>
      </c>
    </row>
    <row r="269" spans="1:65" ht="22.5" customHeight="1">
      <c r="A269" s="128"/>
      <c r="B269" s="129"/>
      <c r="C269" s="128"/>
      <c r="D269" s="130" t="s">
        <v>145</v>
      </c>
      <c r="E269" s="139" t="s">
        <v>547</v>
      </c>
      <c r="F269" s="139" t="s">
        <v>548</v>
      </c>
      <c r="G269" s="128"/>
      <c r="H269" s="128"/>
      <c r="I269" s="128"/>
      <c r="J269" s="140">
        <f>BK269</f>
        <v>0</v>
      </c>
      <c r="K269" s="128"/>
      <c r="L269" s="129"/>
      <c r="M269" s="133"/>
      <c r="N269" s="128"/>
      <c r="O269" s="128"/>
      <c r="P269" s="135">
        <f>SUM(P270:P297)</f>
        <v>0</v>
      </c>
      <c r="Q269" s="128"/>
      <c r="R269" s="135">
        <f>SUM(R270:R297)</f>
        <v>4.8930000000000001E-2</v>
      </c>
      <c r="S269" s="128"/>
      <c r="T269" s="136">
        <f>SUM(T270:T297)</f>
        <v>4.3459999999999999E-2</v>
      </c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28"/>
      <c r="AN269" s="128"/>
      <c r="AO269" s="128"/>
      <c r="AP269" s="128"/>
      <c r="AQ269" s="128"/>
      <c r="AR269" s="130" t="s">
        <v>10</v>
      </c>
      <c r="AS269" s="128"/>
      <c r="AT269" s="137" t="s">
        <v>145</v>
      </c>
      <c r="AU269" s="137" t="s">
        <v>153</v>
      </c>
      <c r="AV269" s="128"/>
      <c r="AW269" s="128"/>
      <c r="AX269" s="128"/>
      <c r="AY269" s="130" t="s">
        <v>172</v>
      </c>
      <c r="AZ269" s="128"/>
      <c r="BA269" s="128"/>
      <c r="BB269" s="128"/>
      <c r="BC269" s="128"/>
      <c r="BD269" s="128"/>
      <c r="BE269" s="128"/>
      <c r="BF269" s="128"/>
      <c r="BG269" s="128"/>
      <c r="BH269" s="128"/>
      <c r="BI269" s="128"/>
      <c r="BJ269" s="128"/>
      <c r="BK269" s="138">
        <f>SUM(BK270:BK297)</f>
        <v>0</v>
      </c>
      <c r="BL269" s="128"/>
      <c r="BM269" s="128"/>
    </row>
    <row r="270" spans="1:65" ht="36" customHeight="1">
      <c r="A270" s="16"/>
      <c r="B270" s="17"/>
      <c r="C270" s="141" t="s">
        <v>535</v>
      </c>
      <c r="D270" s="141" t="s">
        <v>175</v>
      </c>
      <c r="E270" s="142" t="s">
        <v>966</v>
      </c>
      <c r="F270" s="143" t="s">
        <v>967</v>
      </c>
      <c r="G270" s="144" t="s">
        <v>552</v>
      </c>
      <c r="H270" s="145">
        <v>1</v>
      </c>
      <c r="I270" s="146"/>
      <c r="J270" s="147">
        <f t="shared" ref="J270:J275" si="81">ROUND(I270*H270,2)</f>
        <v>0</v>
      </c>
      <c r="K270" s="148"/>
      <c r="L270" s="17"/>
      <c r="M270" s="149" t="s">
        <v>1</v>
      </c>
      <c r="N270" s="75" t="s">
        <v>75</v>
      </c>
      <c r="O270" s="16"/>
      <c r="P270" s="150">
        <f t="shared" ref="P270:P275" si="82">O270*H270</f>
        <v>0</v>
      </c>
      <c r="Q270" s="150">
        <v>0</v>
      </c>
      <c r="R270" s="150">
        <f t="shared" ref="R270:R275" si="83">Q270*H270</f>
        <v>0</v>
      </c>
      <c r="S270" s="150">
        <v>0</v>
      </c>
      <c r="T270" s="151">
        <f t="shared" ref="T270:T275" si="84">S270*H270</f>
        <v>0</v>
      </c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52" t="s">
        <v>264</v>
      </c>
      <c r="AS270" s="16"/>
      <c r="AT270" s="152" t="s">
        <v>175</v>
      </c>
      <c r="AU270" s="152" t="s">
        <v>10</v>
      </c>
      <c r="AV270" s="16"/>
      <c r="AW270" s="16"/>
      <c r="AX270" s="16"/>
      <c r="AY270" s="3" t="s">
        <v>172</v>
      </c>
      <c r="AZ270" s="16"/>
      <c r="BA270" s="16"/>
      <c r="BB270" s="16"/>
      <c r="BC270" s="16"/>
      <c r="BD270" s="16"/>
      <c r="BE270" s="81">
        <f t="shared" ref="BE270:BE275" si="85">IF(N270="základná",J270,0)</f>
        <v>0</v>
      </c>
      <c r="BF270" s="81">
        <f t="shared" ref="BF270:BF275" si="86">IF(N270="znížená",J270,0)</f>
        <v>0</v>
      </c>
      <c r="BG270" s="81">
        <f t="shared" ref="BG270:BG275" si="87">IF(N270="zákl. prenesená",J270,0)</f>
        <v>0</v>
      </c>
      <c r="BH270" s="81">
        <f t="shared" ref="BH270:BH275" si="88">IF(N270="zníž. prenesená",J270,0)</f>
        <v>0</v>
      </c>
      <c r="BI270" s="81">
        <f t="shared" ref="BI270:BI275" si="89">IF(N270="nulová",J270,0)</f>
        <v>0</v>
      </c>
      <c r="BJ270" s="3" t="s">
        <v>10</v>
      </c>
      <c r="BK270" s="81">
        <f t="shared" ref="BK270:BK275" si="90">ROUND(I270*H270,2)</f>
        <v>0</v>
      </c>
      <c r="BL270" s="3" t="s">
        <v>264</v>
      </c>
      <c r="BM270" s="152" t="s">
        <v>968</v>
      </c>
    </row>
    <row r="271" spans="1:65" ht="48" customHeight="1">
      <c r="A271" s="16"/>
      <c r="B271" s="17"/>
      <c r="C271" s="168" t="s">
        <v>539</v>
      </c>
      <c r="D271" s="168" t="s">
        <v>271</v>
      </c>
      <c r="E271" s="169" t="s">
        <v>969</v>
      </c>
      <c r="F271" s="170" t="s">
        <v>970</v>
      </c>
      <c r="G271" s="171" t="s">
        <v>193</v>
      </c>
      <c r="H271" s="172">
        <v>1</v>
      </c>
      <c r="I271" s="173"/>
      <c r="J271" s="174">
        <f t="shared" si="81"/>
        <v>0</v>
      </c>
      <c r="K271" s="175"/>
      <c r="L271" s="176"/>
      <c r="M271" s="177" t="s">
        <v>1</v>
      </c>
      <c r="N271" s="178" t="s">
        <v>75</v>
      </c>
      <c r="O271" s="16"/>
      <c r="P271" s="150">
        <f t="shared" si="82"/>
        <v>0</v>
      </c>
      <c r="Q271" s="150">
        <v>1.6049999999999998E-2</v>
      </c>
      <c r="R271" s="150">
        <f t="shared" si="83"/>
        <v>1.6049999999999998E-2</v>
      </c>
      <c r="S271" s="150">
        <v>0</v>
      </c>
      <c r="T271" s="151">
        <f t="shared" si="84"/>
        <v>0</v>
      </c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52" t="s">
        <v>277</v>
      </c>
      <c r="AS271" s="16"/>
      <c r="AT271" s="152" t="s">
        <v>271</v>
      </c>
      <c r="AU271" s="152" t="s">
        <v>10</v>
      </c>
      <c r="AV271" s="16"/>
      <c r="AW271" s="16"/>
      <c r="AX271" s="16"/>
      <c r="AY271" s="3" t="s">
        <v>172</v>
      </c>
      <c r="AZ271" s="16"/>
      <c r="BA271" s="16"/>
      <c r="BB271" s="16"/>
      <c r="BC271" s="16"/>
      <c r="BD271" s="16"/>
      <c r="BE271" s="81">
        <f t="shared" si="85"/>
        <v>0</v>
      </c>
      <c r="BF271" s="81">
        <f t="shared" si="86"/>
        <v>0</v>
      </c>
      <c r="BG271" s="81">
        <f t="shared" si="87"/>
        <v>0</v>
      </c>
      <c r="BH271" s="81">
        <f t="shared" si="88"/>
        <v>0</v>
      </c>
      <c r="BI271" s="81">
        <f t="shared" si="89"/>
        <v>0</v>
      </c>
      <c r="BJ271" s="3" t="s">
        <v>10</v>
      </c>
      <c r="BK271" s="81">
        <f t="shared" si="90"/>
        <v>0</v>
      </c>
      <c r="BL271" s="3" t="s">
        <v>264</v>
      </c>
      <c r="BM271" s="152" t="s">
        <v>971</v>
      </c>
    </row>
    <row r="272" spans="1:65" ht="16.5" customHeight="1">
      <c r="A272" s="16"/>
      <c r="B272" s="17"/>
      <c r="C272" s="141" t="s">
        <v>543</v>
      </c>
      <c r="D272" s="141" t="s">
        <v>175</v>
      </c>
      <c r="E272" s="142" t="s">
        <v>972</v>
      </c>
      <c r="F272" s="143" t="s">
        <v>973</v>
      </c>
      <c r="G272" s="144" t="s">
        <v>193</v>
      </c>
      <c r="H272" s="145">
        <v>1</v>
      </c>
      <c r="I272" s="146"/>
      <c r="J272" s="147">
        <f t="shared" si="81"/>
        <v>0</v>
      </c>
      <c r="K272" s="148"/>
      <c r="L272" s="17"/>
      <c r="M272" s="149" t="s">
        <v>1</v>
      </c>
      <c r="N272" s="75" t="s">
        <v>75</v>
      </c>
      <c r="O272" s="16"/>
      <c r="P272" s="150">
        <f t="shared" si="82"/>
        <v>0</v>
      </c>
      <c r="Q272" s="150">
        <v>0</v>
      </c>
      <c r="R272" s="150">
        <f t="shared" si="83"/>
        <v>0</v>
      </c>
      <c r="S272" s="150">
        <v>0</v>
      </c>
      <c r="T272" s="151">
        <f t="shared" si="84"/>
        <v>0</v>
      </c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52" t="s">
        <v>264</v>
      </c>
      <c r="AS272" s="16"/>
      <c r="AT272" s="152" t="s">
        <v>175</v>
      </c>
      <c r="AU272" s="152" t="s">
        <v>10</v>
      </c>
      <c r="AV272" s="16"/>
      <c r="AW272" s="16"/>
      <c r="AX272" s="16"/>
      <c r="AY272" s="3" t="s">
        <v>172</v>
      </c>
      <c r="AZ272" s="16"/>
      <c r="BA272" s="16"/>
      <c r="BB272" s="16"/>
      <c r="BC272" s="16"/>
      <c r="BD272" s="16"/>
      <c r="BE272" s="81">
        <f t="shared" si="85"/>
        <v>0</v>
      </c>
      <c r="BF272" s="81">
        <f t="shared" si="86"/>
        <v>0</v>
      </c>
      <c r="BG272" s="81">
        <f t="shared" si="87"/>
        <v>0</v>
      </c>
      <c r="BH272" s="81">
        <f t="shared" si="88"/>
        <v>0</v>
      </c>
      <c r="BI272" s="81">
        <f t="shared" si="89"/>
        <v>0</v>
      </c>
      <c r="BJ272" s="3" t="s">
        <v>10</v>
      </c>
      <c r="BK272" s="81">
        <f t="shared" si="90"/>
        <v>0</v>
      </c>
      <c r="BL272" s="3" t="s">
        <v>264</v>
      </c>
      <c r="BM272" s="152" t="s">
        <v>974</v>
      </c>
    </row>
    <row r="273" spans="1:65" ht="24" customHeight="1">
      <c r="A273" s="16"/>
      <c r="B273" s="17"/>
      <c r="C273" s="168" t="s">
        <v>549</v>
      </c>
      <c r="D273" s="168" t="s">
        <v>271</v>
      </c>
      <c r="E273" s="169" t="s">
        <v>975</v>
      </c>
      <c r="F273" s="170" t="s">
        <v>976</v>
      </c>
      <c r="G273" s="171" t="s">
        <v>193</v>
      </c>
      <c r="H273" s="172">
        <v>1</v>
      </c>
      <c r="I273" s="173"/>
      <c r="J273" s="174">
        <f t="shared" si="81"/>
        <v>0</v>
      </c>
      <c r="K273" s="175"/>
      <c r="L273" s="176"/>
      <c r="M273" s="177" t="s">
        <v>1</v>
      </c>
      <c r="N273" s="178" t="s">
        <v>75</v>
      </c>
      <c r="O273" s="16"/>
      <c r="P273" s="150">
        <f t="shared" si="82"/>
        <v>0</v>
      </c>
      <c r="Q273" s="150">
        <v>1.37E-2</v>
      </c>
      <c r="R273" s="150">
        <f t="shared" si="83"/>
        <v>1.37E-2</v>
      </c>
      <c r="S273" s="150">
        <v>0</v>
      </c>
      <c r="T273" s="151">
        <f t="shared" si="84"/>
        <v>0</v>
      </c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52" t="s">
        <v>277</v>
      </c>
      <c r="AS273" s="16"/>
      <c r="AT273" s="152" t="s">
        <v>271</v>
      </c>
      <c r="AU273" s="152" t="s">
        <v>10</v>
      </c>
      <c r="AV273" s="16"/>
      <c r="AW273" s="16"/>
      <c r="AX273" s="16"/>
      <c r="AY273" s="3" t="s">
        <v>172</v>
      </c>
      <c r="AZ273" s="16"/>
      <c r="BA273" s="16"/>
      <c r="BB273" s="16"/>
      <c r="BC273" s="16"/>
      <c r="BD273" s="16"/>
      <c r="BE273" s="81">
        <f t="shared" si="85"/>
        <v>0</v>
      </c>
      <c r="BF273" s="81">
        <f t="shared" si="86"/>
        <v>0</v>
      </c>
      <c r="BG273" s="81">
        <f t="shared" si="87"/>
        <v>0</v>
      </c>
      <c r="BH273" s="81">
        <f t="shared" si="88"/>
        <v>0</v>
      </c>
      <c r="BI273" s="81">
        <f t="shared" si="89"/>
        <v>0</v>
      </c>
      <c r="BJ273" s="3" t="s">
        <v>10</v>
      </c>
      <c r="BK273" s="81">
        <f t="shared" si="90"/>
        <v>0</v>
      </c>
      <c r="BL273" s="3" t="s">
        <v>264</v>
      </c>
      <c r="BM273" s="152" t="s">
        <v>977</v>
      </c>
    </row>
    <row r="274" spans="1:65" ht="24" customHeight="1">
      <c r="A274" s="16"/>
      <c r="B274" s="17"/>
      <c r="C274" s="141" t="s">
        <v>555</v>
      </c>
      <c r="D274" s="141" t="s">
        <v>175</v>
      </c>
      <c r="E274" s="142" t="s">
        <v>584</v>
      </c>
      <c r="F274" s="143" t="s">
        <v>585</v>
      </c>
      <c r="G274" s="144" t="s">
        <v>552</v>
      </c>
      <c r="H274" s="145">
        <v>1</v>
      </c>
      <c r="I274" s="146"/>
      <c r="J274" s="147">
        <f t="shared" si="81"/>
        <v>0</v>
      </c>
      <c r="K274" s="148"/>
      <c r="L274" s="17"/>
      <c r="M274" s="149" t="s">
        <v>1</v>
      </c>
      <c r="N274" s="75" t="s">
        <v>75</v>
      </c>
      <c r="O274" s="16"/>
      <c r="P274" s="150">
        <f t="shared" si="82"/>
        <v>0</v>
      </c>
      <c r="Q274" s="150">
        <v>0</v>
      </c>
      <c r="R274" s="150">
        <f t="shared" si="83"/>
        <v>0</v>
      </c>
      <c r="S274" s="150">
        <v>1.9460000000000002E-2</v>
      </c>
      <c r="T274" s="151">
        <f t="shared" si="84"/>
        <v>1.9460000000000002E-2</v>
      </c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52" t="s">
        <v>264</v>
      </c>
      <c r="AS274" s="16"/>
      <c r="AT274" s="152" t="s">
        <v>175</v>
      </c>
      <c r="AU274" s="152" t="s">
        <v>10</v>
      </c>
      <c r="AV274" s="16"/>
      <c r="AW274" s="16"/>
      <c r="AX274" s="16"/>
      <c r="AY274" s="3" t="s">
        <v>172</v>
      </c>
      <c r="AZ274" s="16"/>
      <c r="BA274" s="16"/>
      <c r="BB274" s="16"/>
      <c r="BC274" s="16"/>
      <c r="BD274" s="16"/>
      <c r="BE274" s="81">
        <f t="shared" si="85"/>
        <v>0</v>
      </c>
      <c r="BF274" s="81">
        <f t="shared" si="86"/>
        <v>0</v>
      </c>
      <c r="BG274" s="81">
        <f t="shared" si="87"/>
        <v>0</v>
      </c>
      <c r="BH274" s="81">
        <f t="shared" si="88"/>
        <v>0</v>
      </c>
      <c r="BI274" s="81">
        <f t="shared" si="89"/>
        <v>0</v>
      </c>
      <c r="BJ274" s="3" t="s">
        <v>10</v>
      </c>
      <c r="BK274" s="81">
        <f t="shared" si="90"/>
        <v>0</v>
      </c>
      <c r="BL274" s="3" t="s">
        <v>264</v>
      </c>
      <c r="BM274" s="152" t="s">
        <v>586</v>
      </c>
    </row>
    <row r="275" spans="1:65" ht="24" customHeight="1">
      <c r="A275" s="16"/>
      <c r="B275" s="17"/>
      <c r="C275" s="141" t="s">
        <v>559</v>
      </c>
      <c r="D275" s="141" t="s">
        <v>175</v>
      </c>
      <c r="E275" s="142" t="s">
        <v>588</v>
      </c>
      <c r="F275" s="143" t="s">
        <v>589</v>
      </c>
      <c r="G275" s="144" t="s">
        <v>552</v>
      </c>
      <c r="H275" s="145">
        <v>1</v>
      </c>
      <c r="I275" s="146"/>
      <c r="J275" s="147">
        <f t="shared" si="81"/>
        <v>0</v>
      </c>
      <c r="K275" s="148"/>
      <c r="L275" s="17"/>
      <c r="M275" s="149" t="s">
        <v>1</v>
      </c>
      <c r="N275" s="75" t="s">
        <v>75</v>
      </c>
      <c r="O275" s="16"/>
      <c r="P275" s="150">
        <f t="shared" si="82"/>
        <v>0</v>
      </c>
      <c r="Q275" s="150">
        <v>5.6999999999999998E-4</v>
      </c>
      <c r="R275" s="150">
        <f t="shared" si="83"/>
        <v>5.6999999999999998E-4</v>
      </c>
      <c r="S275" s="150">
        <v>0</v>
      </c>
      <c r="T275" s="151">
        <f t="shared" si="84"/>
        <v>0</v>
      </c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52" t="s">
        <v>264</v>
      </c>
      <c r="AS275" s="16"/>
      <c r="AT275" s="152" t="s">
        <v>175</v>
      </c>
      <c r="AU275" s="152" t="s">
        <v>10</v>
      </c>
      <c r="AV275" s="16"/>
      <c r="AW275" s="16"/>
      <c r="AX275" s="16"/>
      <c r="AY275" s="3" t="s">
        <v>172</v>
      </c>
      <c r="AZ275" s="16"/>
      <c r="BA275" s="16"/>
      <c r="BB275" s="16"/>
      <c r="BC275" s="16"/>
      <c r="BD275" s="16"/>
      <c r="BE275" s="81">
        <f t="shared" si="85"/>
        <v>0</v>
      </c>
      <c r="BF275" s="81">
        <f t="shared" si="86"/>
        <v>0</v>
      </c>
      <c r="BG275" s="81">
        <f t="shared" si="87"/>
        <v>0</v>
      </c>
      <c r="BH275" s="81">
        <f t="shared" si="88"/>
        <v>0</v>
      </c>
      <c r="BI275" s="81">
        <f t="shared" si="89"/>
        <v>0</v>
      </c>
      <c r="BJ275" s="3" t="s">
        <v>10</v>
      </c>
      <c r="BK275" s="81">
        <f t="shared" si="90"/>
        <v>0</v>
      </c>
      <c r="BL275" s="3" t="s">
        <v>264</v>
      </c>
      <c r="BM275" s="152" t="s">
        <v>590</v>
      </c>
    </row>
    <row r="276" spans="1:65" ht="14.25" customHeight="1">
      <c r="A276" s="153"/>
      <c r="B276" s="154"/>
      <c r="C276" s="153"/>
      <c r="D276" s="155" t="s">
        <v>181</v>
      </c>
      <c r="E276" s="156" t="s">
        <v>1</v>
      </c>
      <c r="F276" s="157" t="s">
        <v>153</v>
      </c>
      <c r="G276" s="153"/>
      <c r="H276" s="158">
        <v>1</v>
      </c>
      <c r="I276" s="153"/>
      <c r="J276" s="153"/>
      <c r="K276" s="153"/>
      <c r="L276" s="154"/>
      <c r="M276" s="159"/>
      <c r="N276" s="153"/>
      <c r="O276" s="153"/>
      <c r="P276" s="153"/>
      <c r="Q276" s="153"/>
      <c r="R276" s="153"/>
      <c r="S276" s="153"/>
      <c r="T276" s="160"/>
      <c r="U276" s="153"/>
      <c r="V276" s="153"/>
      <c r="W276" s="153"/>
      <c r="X276" s="153"/>
      <c r="Y276" s="153"/>
      <c r="Z276" s="153"/>
      <c r="AA276" s="153"/>
      <c r="AB276" s="153"/>
      <c r="AC276" s="153"/>
      <c r="AD276" s="153"/>
      <c r="AE276" s="153"/>
      <c r="AF276" s="153"/>
      <c r="AG276" s="153"/>
      <c r="AH276" s="153"/>
      <c r="AI276" s="153"/>
      <c r="AJ276" s="153"/>
      <c r="AK276" s="153"/>
      <c r="AL276" s="153"/>
      <c r="AM276" s="153"/>
      <c r="AN276" s="153"/>
      <c r="AO276" s="153"/>
      <c r="AP276" s="153"/>
      <c r="AQ276" s="153"/>
      <c r="AR276" s="153"/>
      <c r="AS276" s="153"/>
      <c r="AT276" s="156" t="s">
        <v>181</v>
      </c>
      <c r="AU276" s="156" t="s">
        <v>10</v>
      </c>
      <c r="AV276" s="153" t="s">
        <v>10</v>
      </c>
      <c r="AW276" s="153" t="s">
        <v>64</v>
      </c>
      <c r="AX276" s="153" t="s">
        <v>153</v>
      </c>
      <c r="AY276" s="156" t="s">
        <v>172</v>
      </c>
      <c r="AZ276" s="153"/>
      <c r="BA276" s="153"/>
      <c r="BB276" s="153"/>
      <c r="BC276" s="153"/>
      <c r="BD276" s="153"/>
      <c r="BE276" s="153"/>
      <c r="BF276" s="153"/>
      <c r="BG276" s="153"/>
      <c r="BH276" s="153"/>
      <c r="BI276" s="153"/>
      <c r="BJ276" s="153"/>
      <c r="BK276" s="153"/>
      <c r="BL276" s="153"/>
      <c r="BM276" s="153"/>
    </row>
    <row r="277" spans="1:65" ht="16.5" customHeight="1">
      <c r="A277" s="16"/>
      <c r="B277" s="17"/>
      <c r="C277" s="168" t="s">
        <v>563</v>
      </c>
      <c r="D277" s="168" t="s">
        <v>271</v>
      </c>
      <c r="E277" s="169" t="s">
        <v>978</v>
      </c>
      <c r="F277" s="170" t="s">
        <v>979</v>
      </c>
      <c r="G277" s="171" t="s">
        <v>193</v>
      </c>
      <c r="H277" s="172">
        <v>1</v>
      </c>
      <c r="I277" s="173"/>
      <c r="J277" s="174">
        <f t="shared" ref="J277:J278" si="91">ROUND(I277*H277,2)</f>
        <v>0</v>
      </c>
      <c r="K277" s="175"/>
      <c r="L277" s="176"/>
      <c r="M277" s="177" t="s">
        <v>1</v>
      </c>
      <c r="N277" s="178" t="s">
        <v>75</v>
      </c>
      <c r="O277" s="16"/>
      <c r="P277" s="150">
        <f t="shared" ref="P277:P278" si="92">O277*H277</f>
        <v>0</v>
      </c>
      <c r="Q277" s="150">
        <v>1.2999999999999999E-2</v>
      </c>
      <c r="R277" s="150">
        <f t="shared" ref="R277:R278" si="93">Q277*H277</f>
        <v>1.2999999999999999E-2</v>
      </c>
      <c r="S277" s="150">
        <v>0</v>
      </c>
      <c r="T277" s="151">
        <f t="shared" ref="T277:T278" si="94">S277*H277</f>
        <v>0</v>
      </c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52" t="s">
        <v>277</v>
      </c>
      <c r="AS277" s="16"/>
      <c r="AT277" s="152" t="s">
        <v>271</v>
      </c>
      <c r="AU277" s="152" t="s">
        <v>10</v>
      </c>
      <c r="AV277" s="16"/>
      <c r="AW277" s="16"/>
      <c r="AX277" s="16"/>
      <c r="AY277" s="3" t="s">
        <v>172</v>
      </c>
      <c r="AZ277" s="16"/>
      <c r="BA277" s="16"/>
      <c r="BB277" s="16"/>
      <c r="BC277" s="16"/>
      <c r="BD277" s="16"/>
      <c r="BE277" s="81">
        <f t="shared" ref="BE277:BE278" si="95">IF(N277="základná",J277,0)</f>
        <v>0</v>
      </c>
      <c r="BF277" s="81">
        <f t="shared" ref="BF277:BF278" si="96">IF(N277="znížená",J277,0)</f>
        <v>0</v>
      </c>
      <c r="BG277" s="81">
        <f t="shared" ref="BG277:BG278" si="97">IF(N277="zákl. prenesená",J277,0)</f>
        <v>0</v>
      </c>
      <c r="BH277" s="81">
        <f t="shared" ref="BH277:BH278" si="98">IF(N277="zníž. prenesená",J277,0)</f>
        <v>0</v>
      </c>
      <c r="BI277" s="81">
        <f t="shared" ref="BI277:BI278" si="99">IF(N277="nulová",J277,0)</f>
        <v>0</v>
      </c>
      <c r="BJ277" s="3" t="s">
        <v>10</v>
      </c>
      <c r="BK277" s="81">
        <f t="shared" ref="BK277:BK278" si="100">ROUND(I277*H277,2)</f>
        <v>0</v>
      </c>
      <c r="BL277" s="3" t="s">
        <v>264</v>
      </c>
      <c r="BM277" s="152" t="s">
        <v>596</v>
      </c>
    </row>
    <row r="278" spans="1:65" ht="24" customHeight="1">
      <c r="A278" s="16"/>
      <c r="B278" s="17"/>
      <c r="C278" s="141" t="s">
        <v>567</v>
      </c>
      <c r="D278" s="141" t="s">
        <v>175</v>
      </c>
      <c r="E278" s="142" t="s">
        <v>598</v>
      </c>
      <c r="F278" s="143" t="s">
        <v>599</v>
      </c>
      <c r="G278" s="144" t="s">
        <v>552</v>
      </c>
      <c r="H278" s="145">
        <v>1</v>
      </c>
      <c r="I278" s="146"/>
      <c r="J278" s="147">
        <f t="shared" si="91"/>
        <v>0</v>
      </c>
      <c r="K278" s="148"/>
      <c r="L278" s="17"/>
      <c r="M278" s="149" t="s">
        <v>1</v>
      </c>
      <c r="N278" s="75" t="s">
        <v>75</v>
      </c>
      <c r="O278" s="16"/>
      <c r="P278" s="150">
        <f t="shared" si="92"/>
        <v>0</v>
      </c>
      <c r="Q278" s="150">
        <v>0</v>
      </c>
      <c r="R278" s="150">
        <f t="shared" si="93"/>
        <v>0</v>
      </c>
      <c r="S278" s="150">
        <v>0</v>
      </c>
      <c r="T278" s="151">
        <f t="shared" si="94"/>
        <v>0</v>
      </c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52" t="s">
        <v>264</v>
      </c>
      <c r="AS278" s="16"/>
      <c r="AT278" s="152" t="s">
        <v>175</v>
      </c>
      <c r="AU278" s="152" t="s">
        <v>10</v>
      </c>
      <c r="AV278" s="16"/>
      <c r="AW278" s="16"/>
      <c r="AX278" s="16"/>
      <c r="AY278" s="3" t="s">
        <v>172</v>
      </c>
      <c r="AZ278" s="16"/>
      <c r="BA278" s="16"/>
      <c r="BB278" s="16"/>
      <c r="BC278" s="16"/>
      <c r="BD278" s="16"/>
      <c r="BE278" s="81">
        <f t="shared" si="95"/>
        <v>0</v>
      </c>
      <c r="BF278" s="81">
        <f t="shared" si="96"/>
        <v>0</v>
      </c>
      <c r="BG278" s="81">
        <f t="shared" si="97"/>
        <v>0</v>
      </c>
      <c r="BH278" s="81">
        <f t="shared" si="98"/>
        <v>0</v>
      </c>
      <c r="BI278" s="81">
        <f t="shared" si="99"/>
        <v>0</v>
      </c>
      <c r="BJ278" s="3" t="s">
        <v>10</v>
      </c>
      <c r="BK278" s="81">
        <f t="shared" si="100"/>
        <v>0</v>
      </c>
      <c r="BL278" s="3" t="s">
        <v>264</v>
      </c>
      <c r="BM278" s="152" t="s">
        <v>600</v>
      </c>
    </row>
    <row r="279" spans="1:65" ht="14.25" customHeight="1">
      <c r="A279" s="153"/>
      <c r="B279" s="154"/>
      <c r="C279" s="153"/>
      <c r="D279" s="155" t="s">
        <v>181</v>
      </c>
      <c r="E279" s="156" t="s">
        <v>1</v>
      </c>
      <c r="F279" s="157" t="s">
        <v>153</v>
      </c>
      <c r="G279" s="153"/>
      <c r="H279" s="158">
        <v>1</v>
      </c>
      <c r="I279" s="153"/>
      <c r="J279" s="153"/>
      <c r="K279" s="153"/>
      <c r="L279" s="154"/>
      <c r="M279" s="159"/>
      <c r="N279" s="153"/>
      <c r="O279" s="153"/>
      <c r="P279" s="153"/>
      <c r="Q279" s="153"/>
      <c r="R279" s="153"/>
      <c r="S279" s="153"/>
      <c r="T279" s="160"/>
      <c r="U279" s="153"/>
      <c r="V279" s="153"/>
      <c r="W279" s="153"/>
      <c r="X279" s="153"/>
      <c r="Y279" s="153"/>
      <c r="Z279" s="153"/>
      <c r="AA279" s="153"/>
      <c r="AB279" s="153"/>
      <c r="AC279" s="153"/>
      <c r="AD279" s="153"/>
      <c r="AE279" s="153"/>
      <c r="AF279" s="153"/>
      <c r="AG279" s="153"/>
      <c r="AH279" s="153"/>
      <c r="AI279" s="153"/>
      <c r="AJ279" s="153"/>
      <c r="AK279" s="153"/>
      <c r="AL279" s="153"/>
      <c r="AM279" s="153"/>
      <c r="AN279" s="153"/>
      <c r="AO279" s="153"/>
      <c r="AP279" s="153"/>
      <c r="AQ279" s="153"/>
      <c r="AR279" s="153"/>
      <c r="AS279" s="153"/>
      <c r="AT279" s="156" t="s">
        <v>181</v>
      </c>
      <c r="AU279" s="156" t="s">
        <v>10</v>
      </c>
      <c r="AV279" s="153" t="s">
        <v>10</v>
      </c>
      <c r="AW279" s="153" t="s">
        <v>64</v>
      </c>
      <c r="AX279" s="153" t="s">
        <v>153</v>
      </c>
      <c r="AY279" s="156" t="s">
        <v>172</v>
      </c>
      <c r="AZ279" s="153"/>
      <c r="BA279" s="153"/>
      <c r="BB279" s="153"/>
      <c r="BC279" s="153"/>
      <c r="BD279" s="153"/>
      <c r="BE279" s="153"/>
      <c r="BF279" s="153"/>
      <c r="BG279" s="153"/>
      <c r="BH279" s="153"/>
      <c r="BI279" s="153"/>
      <c r="BJ279" s="153"/>
      <c r="BK279" s="153"/>
      <c r="BL279" s="153"/>
      <c r="BM279" s="153"/>
    </row>
    <row r="280" spans="1:65" ht="24" customHeight="1">
      <c r="A280" s="16"/>
      <c r="B280" s="17"/>
      <c r="C280" s="168" t="s">
        <v>571</v>
      </c>
      <c r="D280" s="168" t="s">
        <v>271</v>
      </c>
      <c r="E280" s="169" t="s">
        <v>980</v>
      </c>
      <c r="F280" s="170" t="s">
        <v>981</v>
      </c>
      <c r="G280" s="171" t="s">
        <v>193</v>
      </c>
      <c r="H280" s="172">
        <v>1</v>
      </c>
      <c r="I280" s="173"/>
      <c r="J280" s="174">
        <f t="shared" ref="J280:J286" si="101">ROUND(I280*H280,2)</f>
        <v>0</v>
      </c>
      <c r="K280" s="175"/>
      <c r="L280" s="176"/>
      <c r="M280" s="177" t="s">
        <v>1</v>
      </c>
      <c r="N280" s="178" t="s">
        <v>75</v>
      </c>
      <c r="O280" s="16"/>
      <c r="P280" s="150">
        <f t="shared" ref="P280:P286" si="102">O280*H280</f>
        <v>0</v>
      </c>
      <c r="Q280" s="150">
        <v>1.8E-3</v>
      </c>
      <c r="R280" s="150">
        <f t="shared" ref="R280:R286" si="103">Q280*H280</f>
        <v>1.8E-3</v>
      </c>
      <c r="S280" s="150">
        <v>0</v>
      </c>
      <c r="T280" s="151">
        <f t="shared" ref="T280:T286" si="104">S280*H280</f>
        <v>0</v>
      </c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52" t="s">
        <v>277</v>
      </c>
      <c r="AS280" s="16"/>
      <c r="AT280" s="152" t="s">
        <v>271</v>
      </c>
      <c r="AU280" s="152" t="s">
        <v>10</v>
      </c>
      <c r="AV280" s="16"/>
      <c r="AW280" s="16"/>
      <c r="AX280" s="16"/>
      <c r="AY280" s="3" t="s">
        <v>172</v>
      </c>
      <c r="AZ280" s="16"/>
      <c r="BA280" s="16"/>
      <c r="BB280" s="16"/>
      <c r="BC280" s="16"/>
      <c r="BD280" s="16"/>
      <c r="BE280" s="81">
        <f t="shared" ref="BE280:BE286" si="105">IF(N280="základná",J280,0)</f>
        <v>0</v>
      </c>
      <c r="BF280" s="81">
        <f t="shared" ref="BF280:BF286" si="106">IF(N280="znížená",J280,0)</f>
        <v>0</v>
      </c>
      <c r="BG280" s="81">
        <f t="shared" ref="BG280:BG286" si="107">IF(N280="zákl. prenesená",J280,0)</f>
        <v>0</v>
      </c>
      <c r="BH280" s="81">
        <f t="shared" ref="BH280:BH286" si="108">IF(N280="zníž. prenesená",J280,0)</f>
        <v>0</v>
      </c>
      <c r="BI280" s="81">
        <f t="shared" ref="BI280:BI286" si="109">IF(N280="nulová",J280,0)</f>
        <v>0</v>
      </c>
      <c r="BJ280" s="3" t="s">
        <v>10</v>
      </c>
      <c r="BK280" s="81">
        <f t="shared" ref="BK280:BK286" si="110">ROUND(I280*H280,2)</f>
        <v>0</v>
      </c>
      <c r="BL280" s="3" t="s">
        <v>264</v>
      </c>
      <c r="BM280" s="152" t="s">
        <v>605</v>
      </c>
    </row>
    <row r="281" spans="1:65" ht="16.5" customHeight="1">
      <c r="A281" s="16"/>
      <c r="B281" s="17"/>
      <c r="C281" s="141" t="s">
        <v>575</v>
      </c>
      <c r="D281" s="141" t="s">
        <v>175</v>
      </c>
      <c r="E281" s="142" t="s">
        <v>982</v>
      </c>
      <c r="F281" s="143" t="s">
        <v>983</v>
      </c>
      <c r="G281" s="144" t="s">
        <v>552</v>
      </c>
      <c r="H281" s="145">
        <v>2</v>
      </c>
      <c r="I281" s="146"/>
      <c r="J281" s="147">
        <f t="shared" si="101"/>
        <v>0</v>
      </c>
      <c r="K281" s="148"/>
      <c r="L281" s="17"/>
      <c r="M281" s="149" t="s">
        <v>1</v>
      </c>
      <c r="N281" s="75" t="s">
        <v>75</v>
      </c>
      <c r="O281" s="16"/>
      <c r="P281" s="150">
        <f t="shared" si="102"/>
        <v>0</v>
      </c>
      <c r="Q281" s="150">
        <v>0</v>
      </c>
      <c r="R281" s="150">
        <f t="shared" si="103"/>
        <v>0</v>
      </c>
      <c r="S281" s="150">
        <v>0</v>
      </c>
      <c r="T281" s="151">
        <f t="shared" si="104"/>
        <v>0</v>
      </c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52" t="s">
        <v>264</v>
      </c>
      <c r="AS281" s="16"/>
      <c r="AT281" s="152" t="s">
        <v>175</v>
      </c>
      <c r="AU281" s="152" t="s">
        <v>10</v>
      </c>
      <c r="AV281" s="16"/>
      <c r="AW281" s="16"/>
      <c r="AX281" s="16"/>
      <c r="AY281" s="3" t="s">
        <v>172</v>
      </c>
      <c r="AZ281" s="16"/>
      <c r="BA281" s="16"/>
      <c r="BB281" s="16"/>
      <c r="BC281" s="16"/>
      <c r="BD281" s="16"/>
      <c r="BE281" s="81">
        <f t="shared" si="105"/>
        <v>0</v>
      </c>
      <c r="BF281" s="81">
        <f t="shared" si="106"/>
        <v>0</v>
      </c>
      <c r="BG281" s="81">
        <f t="shared" si="107"/>
        <v>0</v>
      </c>
      <c r="BH281" s="81">
        <f t="shared" si="108"/>
        <v>0</v>
      </c>
      <c r="BI281" s="81">
        <f t="shared" si="109"/>
        <v>0</v>
      </c>
      <c r="BJ281" s="3" t="s">
        <v>10</v>
      </c>
      <c r="BK281" s="81">
        <f t="shared" si="110"/>
        <v>0</v>
      </c>
      <c r="BL281" s="3" t="s">
        <v>264</v>
      </c>
      <c r="BM281" s="152" t="s">
        <v>984</v>
      </c>
    </row>
    <row r="282" spans="1:65" ht="24" customHeight="1">
      <c r="A282" s="16"/>
      <c r="B282" s="17"/>
      <c r="C282" s="168" t="s">
        <v>579</v>
      </c>
      <c r="D282" s="168" t="s">
        <v>271</v>
      </c>
      <c r="E282" s="169" t="s">
        <v>985</v>
      </c>
      <c r="F282" s="170" t="s">
        <v>986</v>
      </c>
      <c r="G282" s="171" t="s">
        <v>193</v>
      </c>
      <c r="H282" s="172">
        <v>1</v>
      </c>
      <c r="I282" s="173"/>
      <c r="J282" s="174">
        <f t="shared" si="101"/>
        <v>0</v>
      </c>
      <c r="K282" s="175"/>
      <c r="L282" s="176"/>
      <c r="M282" s="177" t="s">
        <v>1</v>
      </c>
      <c r="N282" s="178" t="s">
        <v>75</v>
      </c>
      <c r="O282" s="16"/>
      <c r="P282" s="150">
        <f t="shared" si="102"/>
        <v>0</v>
      </c>
      <c r="Q282" s="150">
        <v>4.0999999999999999E-4</v>
      </c>
      <c r="R282" s="150">
        <f t="shared" si="103"/>
        <v>4.0999999999999999E-4</v>
      </c>
      <c r="S282" s="150">
        <v>0</v>
      </c>
      <c r="T282" s="151">
        <f t="shared" si="104"/>
        <v>0</v>
      </c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52" t="s">
        <v>277</v>
      </c>
      <c r="AS282" s="16"/>
      <c r="AT282" s="152" t="s">
        <v>271</v>
      </c>
      <c r="AU282" s="152" t="s">
        <v>10</v>
      </c>
      <c r="AV282" s="16"/>
      <c r="AW282" s="16"/>
      <c r="AX282" s="16"/>
      <c r="AY282" s="3" t="s">
        <v>172</v>
      </c>
      <c r="AZ282" s="16"/>
      <c r="BA282" s="16"/>
      <c r="BB282" s="16"/>
      <c r="BC282" s="16"/>
      <c r="BD282" s="16"/>
      <c r="BE282" s="81">
        <f t="shared" si="105"/>
        <v>0</v>
      </c>
      <c r="BF282" s="81">
        <f t="shared" si="106"/>
        <v>0</v>
      </c>
      <c r="BG282" s="81">
        <f t="shared" si="107"/>
        <v>0</v>
      </c>
      <c r="BH282" s="81">
        <f t="shared" si="108"/>
        <v>0</v>
      </c>
      <c r="BI282" s="81">
        <f t="shared" si="109"/>
        <v>0</v>
      </c>
      <c r="BJ282" s="3" t="s">
        <v>10</v>
      </c>
      <c r="BK282" s="81">
        <f t="shared" si="110"/>
        <v>0</v>
      </c>
      <c r="BL282" s="3" t="s">
        <v>264</v>
      </c>
      <c r="BM282" s="152" t="s">
        <v>987</v>
      </c>
    </row>
    <row r="283" spans="1:65" ht="24" customHeight="1">
      <c r="A283" s="16"/>
      <c r="B283" s="17"/>
      <c r="C283" s="168" t="s">
        <v>583</v>
      </c>
      <c r="D283" s="168" t="s">
        <v>271</v>
      </c>
      <c r="E283" s="169" t="s">
        <v>988</v>
      </c>
      <c r="F283" s="170" t="s">
        <v>989</v>
      </c>
      <c r="G283" s="171" t="s">
        <v>193</v>
      </c>
      <c r="H283" s="172">
        <v>1</v>
      </c>
      <c r="I283" s="173"/>
      <c r="J283" s="174">
        <f t="shared" si="101"/>
        <v>0</v>
      </c>
      <c r="K283" s="175"/>
      <c r="L283" s="176"/>
      <c r="M283" s="177" t="s">
        <v>1</v>
      </c>
      <c r="N283" s="178" t="s">
        <v>75</v>
      </c>
      <c r="O283" s="16"/>
      <c r="P283" s="150">
        <f t="shared" si="102"/>
        <v>0</v>
      </c>
      <c r="Q283" s="150">
        <v>4.0999999999999999E-4</v>
      </c>
      <c r="R283" s="150">
        <f t="shared" si="103"/>
        <v>4.0999999999999999E-4</v>
      </c>
      <c r="S283" s="150">
        <v>0</v>
      </c>
      <c r="T283" s="151">
        <f t="shared" si="104"/>
        <v>0</v>
      </c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52" t="s">
        <v>277</v>
      </c>
      <c r="AS283" s="16"/>
      <c r="AT283" s="152" t="s">
        <v>271</v>
      </c>
      <c r="AU283" s="152" t="s">
        <v>10</v>
      </c>
      <c r="AV283" s="16"/>
      <c r="AW283" s="16"/>
      <c r="AX283" s="16"/>
      <c r="AY283" s="3" t="s">
        <v>172</v>
      </c>
      <c r="AZ283" s="16"/>
      <c r="BA283" s="16"/>
      <c r="BB283" s="16"/>
      <c r="BC283" s="16"/>
      <c r="BD283" s="16"/>
      <c r="BE283" s="81">
        <f t="shared" si="105"/>
        <v>0</v>
      </c>
      <c r="BF283" s="81">
        <f t="shared" si="106"/>
        <v>0</v>
      </c>
      <c r="BG283" s="81">
        <f t="shared" si="107"/>
        <v>0</v>
      </c>
      <c r="BH283" s="81">
        <f t="shared" si="108"/>
        <v>0</v>
      </c>
      <c r="BI283" s="81">
        <f t="shared" si="109"/>
        <v>0</v>
      </c>
      <c r="BJ283" s="3" t="s">
        <v>10</v>
      </c>
      <c r="BK283" s="81">
        <f t="shared" si="110"/>
        <v>0</v>
      </c>
      <c r="BL283" s="3" t="s">
        <v>264</v>
      </c>
      <c r="BM283" s="152" t="s">
        <v>990</v>
      </c>
    </row>
    <row r="284" spans="1:65" ht="24" customHeight="1">
      <c r="A284" s="16"/>
      <c r="B284" s="17"/>
      <c r="C284" s="141" t="s">
        <v>587</v>
      </c>
      <c r="D284" s="141" t="s">
        <v>175</v>
      </c>
      <c r="E284" s="142" t="s">
        <v>991</v>
      </c>
      <c r="F284" s="143" t="s">
        <v>992</v>
      </c>
      <c r="G284" s="144" t="s">
        <v>552</v>
      </c>
      <c r="H284" s="145">
        <v>1</v>
      </c>
      <c r="I284" s="146"/>
      <c r="J284" s="147">
        <f t="shared" si="101"/>
        <v>0</v>
      </c>
      <c r="K284" s="148"/>
      <c r="L284" s="17"/>
      <c r="M284" s="149" t="s">
        <v>1</v>
      </c>
      <c r="N284" s="75" t="s">
        <v>75</v>
      </c>
      <c r="O284" s="16"/>
      <c r="P284" s="150">
        <f t="shared" si="102"/>
        <v>0</v>
      </c>
      <c r="Q284" s="150">
        <v>0</v>
      </c>
      <c r="R284" s="150">
        <f t="shared" si="103"/>
        <v>0</v>
      </c>
      <c r="S284" s="150">
        <v>1.8800000000000001E-2</v>
      </c>
      <c r="T284" s="151">
        <f t="shared" si="104"/>
        <v>1.8800000000000001E-2</v>
      </c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52" t="s">
        <v>264</v>
      </c>
      <c r="AS284" s="16"/>
      <c r="AT284" s="152" t="s">
        <v>175</v>
      </c>
      <c r="AU284" s="152" t="s">
        <v>10</v>
      </c>
      <c r="AV284" s="16"/>
      <c r="AW284" s="16"/>
      <c r="AX284" s="16"/>
      <c r="AY284" s="3" t="s">
        <v>172</v>
      </c>
      <c r="AZ284" s="16"/>
      <c r="BA284" s="16"/>
      <c r="BB284" s="16"/>
      <c r="BC284" s="16"/>
      <c r="BD284" s="16"/>
      <c r="BE284" s="81">
        <f t="shared" si="105"/>
        <v>0</v>
      </c>
      <c r="BF284" s="81">
        <f t="shared" si="106"/>
        <v>0</v>
      </c>
      <c r="BG284" s="81">
        <f t="shared" si="107"/>
        <v>0</v>
      </c>
      <c r="BH284" s="81">
        <f t="shared" si="108"/>
        <v>0</v>
      </c>
      <c r="BI284" s="81">
        <f t="shared" si="109"/>
        <v>0</v>
      </c>
      <c r="BJ284" s="3" t="s">
        <v>10</v>
      </c>
      <c r="BK284" s="81">
        <f t="shared" si="110"/>
        <v>0</v>
      </c>
      <c r="BL284" s="3" t="s">
        <v>264</v>
      </c>
      <c r="BM284" s="152" t="s">
        <v>993</v>
      </c>
    </row>
    <row r="285" spans="1:65" ht="24" customHeight="1">
      <c r="A285" s="16"/>
      <c r="B285" s="17"/>
      <c r="C285" s="141" t="s">
        <v>593</v>
      </c>
      <c r="D285" s="141" t="s">
        <v>175</v>
      </c>
      <c r="E285" s="142" t="s">
        <v>607</v>
      </c>
      <c r="F285" s="143" t="s">
        <v>608</v>
      </c>
      <c r="G285" s="144" t="s">
        <v>210</v>
      </c>
      <c r="H285" s="145">
        <v>4.2999999999999997E-2</v>
      </c>
      <c r="I285" s="146"/>
      <c r="J285" s="147">
        <f t="shared" si="101"/>
        <v>0</v>
      </c>
      <c r="K285" s="148"/>
      <c r="L285" s="17"/>
      <c r="M285" s="149" t="s">
        <v>1</v>
      </c>
      <c r="N285" s="75" t="s">
        <v>75</v>
      </c>
      <c r="O285" s="16"/>
      <c r="P285" s="150">
        <f t="shared" si="102"/>
        <v>0</v>
      </c>
      <c r="Q285" s="150">
        <v>0</v>
      </c>
      <c r="R285" s="150">
        <f t="shared" si="103"/>
        <v>0</v>
      </c>
      <c r="S285" s="150">
        <v>0</v>
      </c>
      <c r="T285" s="151">
        <f t="shared" si="104"/>
        <v>0</v>
      </c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52" t="s">
        <v>264</v>
      </c>
      <c r="AS285" s="16"/>
      <c r="AT285" s="152" t="s">
        <v>175</v>
      </c>
      <c r="AU285" s="152" t="s">
        <v>10</v>
      </c>
      <c r="AV285" s="16"/>
      <c r="AW285" s="16"/>
      <c r="AX285" s="16"/>
      <c r="AY285" s="3" t="s">
        <v>172</v>
      </c>
      <c r="AZ285" s="16"/>
      <c r="BA285" s="16"/>
      <c r="BB285" s="16"/>
      <c r="BC285" s="16"/>
      <c r="BD285" s="16"/>
      <c r="BE285" s="81">
        <f t="shared" si="105"/>
        <v>0</v>
      </c>
      <c r="BF285" s="81">
        <f t="shared" si="106"/>
        <v>0</v>
      </c>
      <c r="BG285" s="81">
        <f t="shared" si="107"/>
        <v>0</v>
      </c>
      <c r="BH285" s="81">
        <f t="shared" si="108"/>
        <v>0</v>
      </c>
      <c r="BI285" s="81">
        <f t="shared" si="109"/>
        <v>0</v>
      </c>
      <c r="BJ285" s="3" t="s">
        <v>10</v>
      </c>
      <c r="BK285" s="81">
        <f t="shared" si="110"/>
        <v>0</v>
      </c>
      <c r="BL285" s="3" t="s">
        <v>264</v>
      </c>
      <c r="BM285" s="152" t="s">
        <v>609</v>
      </c>
    </row>
    <row r="286" spans="1:65" ht="16.5" customHeight="1">
      <c r="A286" s="16"/>
      <c r="B286" s="17"/>
      <c r="C286" s="141" t="s">
        <v>597</v>
      </c>
      <c r="D286" s="141" t="s">
        <v>175</v>
      </c>
      <c r="E286" s="142" t="s">
        <v>611</v>
      </c>
      <c r="F286" s="143" t="s">
        <v>612</v>
      </c>
      <c r="G286" s="144" t="s">
        <v>552</v>
      </c>
      <c r="H286" s="145">
        <v>3</v>
      </c>
      <c r="I286" s="146"/>
      <c r="J286" s="147">
        <f t="shared" si="101"/>
        <v>0</v>
      </c>
      <c r="K286" s="148"/>
      <c r="L286" s="17"/>
      <c r="M286" s="149" t="s">
        <v>1</v>
      </c>
      <c r="N286" s="75" t="s">
        <v>75</v>
      </c>
      <c r="O286" s="16"/>
      <c r="P286" s="150">
        <f t="shared" si="102"/>
        <v>0</v>
      </c>
      <c r="Q286" s="150">
        <v>2.7999999999999998E-4</v>
      </c>
      <c r="R286" s="150">
        <f t="shared" si="103"/>
        <v>8.3999999999999993E-4</v>
      </c>
      <c r="S286" s="150">
        <v>0</v>
      </c>
      <c r="T286" s="151">
        <f t="shared" si="104"/>
        <v>0</v>
      </c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52" t="s">
        <v>264</v>
      </c>
      <c r="AS286" s="16"/>
      <c r="AT286" s="152" t="s">
        <v>175</v>
      </c>
      <c r="AU286" s="152" t="s">
        <v>10</v>
      </c>
      <c r="AV286" s="16"/>
      <c r="AW286" s="16"/>
      <c r="AX286" s="16"/>
      <c r="AY286" s="3" t="s">
        <v>172</v>
      </c>
      <c r="AZ286" s="16"/>
      <c r="BA286" s="16"/>
      <c r="BB286" s="16"/>
      <c r="BC286" s="16"/>
      <c r="BD286" s="16"/>
      <c r="BE286" s="81">
        <f t="shared" si="105"/>
        <v>0</v>
      </c>
      <c r="BF286" s="81">
        <f t="shared" si="106"/>
        <v>0</v>
      </c>
      <c r="BG286" s="81">
        <f t="shared" si="107"/>
        <v>0</v>
      </c>
      <c r="BH286" s="81">
        <f t="shared" si="108"/>
        <v>0</v>
      </c>
      <c r="BI286" s="81">
        <f t="shared" si="109"/>
        <v>0</v>
      </c>
      <c r="BJ286" s="3" t="s">
        <v>10</v>
      </c>
      <c r="BK286" s="81">
        <f t="shared" si="110"/>
        <v>0</v>
      </c>
      <c r="BL286" s="3" t="s">
        <v>264</v>
      </c>
      <c r="BM286" s="152" t="s">
        <v>613</v>
      </c>
    </row>
    <row r="287" spans="1:65" ht="14.25" customHeight="1">
      <c r="A287" s="153"/>
      <c r="B287" s="154"/>
      <c r="C287" s="153"/>
      <c r="D287" s="155" t="s">
        <v>181</v>
      </c>
      <c r="E287" s="156" t="s">
        <v>1</v>
      </c>
      <c r="F287" s="157" t="s">
        <v>994</v>
      </c>
      <c r="G287" s="153"/>
      <c r="H287" s="158">
        <v>3</v>
      </c>
      <c r="I287" s="153"/>
      <c r="J287" s="153"/>
      <c r="K287" s="153"/>
      <c r="L287" s="154"/>
      <c r="M287" s="159"/>
      <c r="N287" s="153"/>
      <c r="O287" s="153"/>
      <c r="P287" s="153"/>
      <c r="Q287" s="153"/>
      <c r="R287" s="153"/>
      <c r="S287" s="153"/>
      <c r="T287" s="160"/>
      <c r="U287" s="153"/>
      <c r="V287" s="153"/>
      <c r="W287" s="153"/>
      <c r="X287" s="153"/>
      <c r="Y287" s="153"/>
      <c r="Z287" s="153"/>
      <c r="AA287" s="153"/>
      <c r="AB287" s="153"/>
      <c r="AC287" s="153"/>
      <c r="AD287" s="153"/>
      <c r="AE287" s="153"/>
      <c r="AF287" s="153"/>
      <c r="AG287" s="153"/>
      <c r="AH287" s="153"/>
      <c r="AI287" s="153"/>
      <c r="AJ287" s="153"/>
      <c r="AK287" s="153"/>
      <c r="AL287" s="153"/>
      <c r="AM287" s="153"/>
      <c r="AN287" s="153"/>
      <c r="AO287" s="153"/>
      <c r="AP287" s="153"/>
      <c r="AQ287" s="153"/>
      <c r="AR287" s="153"/>
      <c r="AS287" s="153"/>
      <c r="AT287" s="156" t="s">
        <v>181</v>
      </c>
      <c r="AU287" s="156" t="s">
        <v>10</v>
      </c>
      <c r="AV287" s="153" t="s">
        <v>10</v>
      </c>
      <c r="AW287" s="153" t="s">
        <v>64</v>
      </c>
      <c r="AX287" s="153" t="s">
        <v>153</v>
      </c>
      <c r="AY287" s="156" t="s">
        <v>172</v>
      </c>
      <c r="AZ287" s="153"/>
      <c r="BA287" s="153"/>
      <c r="BB287" s="153"/>
      <c r="BC287" s="153"/>
      <c r="BD287" s="153"/>
      <c r="BE287" s="153"/>
      <c r="BF287" s="153"/>
      <c r="BG287" s="153"/>
      <c r="BH287" s="153"/>
      <c r="BI287" s="153"/>
      <c r="BJ287" s="153"/>
      <c r="BK287" s="153"/>
      <c r="BL287" s="153"/>
      <c r="BM287" s="153"/>
    </row>
    <row r="288" spans="1:65" ht="16.5" customHeight="1">
      <c r="A288" s="16"/>
      <c r="B288" s="17"/>
      <c r="C288" s="168" t="s">
        <v>602</v>
      </c>
      <c r="D288" s="168" t="s">
        <v>271</v>
      </c>
      <c r="E288" s="169" t="s">
        <v>615</v>
      </c>
      <c r="F288" s="170" t="s">
        <v>616</v>
      </c>
      <c r="G288" s="171" t="s">
        <v>193</v>
      </c>
      <c r="H288" s="172">
        <v>3</v>
      </c>
      <c r="I288" s="173"/>
      <c r="J288" s="174">
        <f>ROUND(I288*H288,2)</f>
        <v>0</v>
      </c>
      <c r="K288" s="175"/>
      <c r="L288" s="176"/>
      <c r="M288" s="177" t="s">
        <v>1</v>
      </c>
      <c r="N288" s="178" t="s">
        <v>75</v>
      </c>
      <c r="O288" s="16"/>
      <c r="P288" s="150">
        <f>O288*H288</f>
        <v>0</v>
      </c>
      <c r="Q288" s="150">
        <v>2.7E-4</v>
      </c>
      <c r="R288" s="150">
        <f>Q288*H288</f>
        <v>8.0999999999999996E-4</v>
      </c>
      <c r="S288" s="150">
        <v>0</v>
      </c>
      <c r="T288" s="151">
        <f>S288*H288</f>
        <v>0</v>
      </c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52" t="s">
        <v>277</v>
      </c>
      <c r="AS288" s="16"/>
      <c r="AT288" s="152" t="s">
        <v>271</v>
      </c>
      <c r="AU288" s="152" t="s">
        <v>10</v>
      </c>
      <c r="AV288" s="16"/>
      <c r="AW288" s="16"/>
      <c r="AX288" s="16"/>
      <c r="AY288" s="3" t="s">
        <v>172</v>
      </c>
      <c r="AZ288" s="16"/>
      <c r="BA288" s="16"/>
      <c r="BB288" s="16"/>
      <c r="BC288" s="16"/>
      <c r="BD288" s="16"/>
      <c r="BE288" s="81">
        <f>IF(N288="základná",J288,0)</f>
        <v>0</v>
      </c>
      <c r="BF288" s="81">
        <f>IF(N288="znížená",J288,0)</f>
        <v>0</v>
      </c>
      <c r="BG288" s="81">
        <f>IF(N288="zákl. prenesená",J288,0)</f>
        <v>0</v>
      </c>
      <c r="BH288" s="81">
        <f>IF(N288="zníž. prenesená",J288,0)</f>
        <v>0</v>
      </c>
      <c r="BI288" s="81">
        <f>IF(N288="nulová",J288,0)</f>
        <v>0</v>
      </c>
      <c r="BJ288" s="3" t="s">
        <v>10</v>
      </c>
      <c r="BK288" s="81">
        <f>ROUND(I288*H288,2)</f>
        <v>0</v>
      </c>
      <c r="BL288" s="3" t="s">
        <v>264</v>
      </c>
      <c r="BM288" s="152" t="s">
        <v>617</v>
      </c>
    </row>
    <row r="289" spans="1:65" ht="14.25" customHeight="1">
      <c r="A289" s="153"/>
      <c r="B289" s="154"/>
      <c r="C289" s="153"/>
      <c r="D289" s="155" t="s">
        <v>181</v>
      </c>
      <c r="E289" s="156" t="s">
        <v>1</v>
      </c>
      <c r="F289" s="157" t="s">
        <v>187</v>
      </c>
      <c r="G289" s="153"/>
      <c r="H289" s="158">
        <v>3</v>
      </c>
      <c r="I289" s="153"/>
      <c r="J289" s="153"/>
      <c r="K289" s="153"/>
      <c r="L289" s="154"/>
      <c r="M289" s="159"/>
      <c r="N289" s="153"/>
      <c r="O289" s="153"/>
      <c r="P289" s="153"/>
      <c r="Q289" s="153"/>
      <c r="R289" s="153"/>
      <c r="S289" s="153"/>
      <c r="T289" s="160"/>
      <c r="U289" s="153"/>
      <c r="V289" s="153"/>
      <c r="W289" s="153"/>
      <c r="X289" s="153"/>
      <c r="Y289" s="153"/>
      <c r="Z289" s="153"/>
      <c r="AA289" s="153"/>
      <c r="AB289" s="153"/>
      <c r="AC289" s="153"/>
      <c r="AD289" s="153"/>
      <c r="AE289" s="153"/>
      <c r="AF289" s="153"/>
      <c r="AG289" s="153"/>
      <c r="AH289" s="153"/>
      <c r="AI289" s="153"/>
      <c r="AJ289" s="153"/>
      <c r="AK289" s="153"/>
      <c r="AL289" s="153"/>
      <c r="AM289" s="153"/>
      <c r="AN289" s="153"/>
      <c r="AO289" s="153"/>
      <c r="AP289" s="153"/>
      <c r="AQ289" s="153"/>
      <c r="AR289" s="153"/>
      <c r="AS289" s="153"/>
      <c r="AT289" s="156" t="s">
        <v>181</v>
      </c>
      <c r="AU289" s="156" t="s">
        <v>10</v>
      </c>
      <c r="AV289" s="153" t="s">
        <v>10</v>
      </c>
      <c r="AW289" s="153" t="s">
        <v>64</v>
      </c>
      <c r="AX289" s="153" t="s">
        <v>153</v>
      </c>
      <c r="AY289" s="156" t="s">
        <v>172</v>
      </c>
      <c r="AZ289" s="153"/>
      <c r="BA289" s="153"/>
      <c r="BB289" s="153"/>
      <c r="BC289" s="153"/>
      <c r="BD289" s="153"/>
      <c r="BE289" s="153"/>
      <c r="BF289" s="153"/>
      <c r="BG289" s="153"/>
      <c r="BH289" s="153"/>
      <c r="BI289" s="153"/>
      <c r="BJ289" s="153"/>
      <c r="BK289" s="153"/>
      <c r="BL289" s="153"/>
      <c r="BM289" s="153"/>
    </row>
    <row r="290" spans="1:65" ht="24" customHeight="1">
      <c r="A290" s="16"/>
      <c r="B290" s="17"/>
      <c r="C290" s="141" t="s">
        <v>606</v>
      </c>
      <c r="D290" s="141" t="s">
        <v>175</v>
      </c>
      <c r="E290" s="142" t="s">
        <v>619</v>
      </c>
      <c r="F290" s="143" t="s">
        <v>620</v>
      </c>
      <c r="G290" s="144" t="s">
        <v>552</v>
      </c>
      <c r="H290" s="145">
        <v>2</v>
      </c>
      <c r="I290" s="146"/>
      <c r="J290" s="147">
        <f>ROUND(I290*H290,2)</f>
        <v>0</v>
      </c>
      <c r="K290" s="148"/>
      <c r="L290" s="17"/>
      <c r="M290" s="149" t="s">
        <v>1</v>
      </c>
      <c r="N290" s="75" t="s">
        <v>75</v>
      </c>
      <c r="O290" s="16"/>
      <c r="P290" s="150">
        <f>O290*H290</f>
        <v>0</v>
      </c>
      <c r="Q290" s="150">
        <v>0</v>
      </c>
      <c r="R290" s="150">
        <f>Q290*H290</f>
        <v>0</v>
      </c>
      <c r="S290" s="150">
        <v>2.5999999999999999E-3</v>
      </c>
      <c r="T290" s="151">
        <f>S290*H290</f>
        <v>5.1999999999999998E-3</v>
      </c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52" t="s">
        <v>264</v>
      </c>
      <c r="AS290" s="16"/>
      <c r="AT290" s="152" t="s">
        <v>175</v>
      </c>
      <c r="AU290" s="152" t="s">
        <v>10</v>
      </c>
      <c r="AV290" s="16"/>
      <c r="AW290" s="16"/>
      <c r="AX290" s="16"/>
      <c r="AY290" s="3" t="s">
        <v>172</v>
      </c>
      <c r="AZ290" s="16"/>
      <c r="BA290" s="16"/>
      <c r="BB290" s="16"/>
      <c r="BC290" s="16"/>
      <c r="BD290" s="16"/>
      <c r="BE290" s="81">
        <f>IF(N290="základná",J290,0)</f>
        <v>0</v>
      </c>
      <c r="BF290" s="81">
        <f>IF(N290="znížená",J290,0)</f>
        <v>0</v>
      </c>
      <c r="BG290" s="81">
        <f>IF(N290="zákl. prenesená",J290,0)</f>
        <v>0</v>
      </c>
      <c r="BH290" s="81">
        <f>IF(N290="zníž. prenesená",J290,0)</f>
        <v>0</v>
      </c>
      <c r="BI290" s="81">
        <f>IF(N290="nulová",J290,0)</f>
        <v>0</v>
      </c>
      <c r="BJ290" s="3" t="s">
        <v>10</v>
      </c>
      <c r="BK290" s="81">
        <f>ROUND(I290*H290,2)</f>
        <v>0</v>
      </c>
      <c r="BL290" s="3" t="s">
        <v>264</v>
      </c>
      <c r="BM290" s="152" t="s">
        <v>621</v>
      </c>
    </row>
    <row r="291" spans="1:65" ht="14.25" customHeight="1">
      <c r="A291" s="153"/>
      <c r="B291" s="154"/>
      <c r="C291" s="153"/>
      <c r="D291" s="155" t="s">
        <v>181</v>
      </c>
      <c r="E291" s="156" t="s">
        <v>1</v>
      </c>
      <c r="F291" s="157" t="s">
        <v>10</v>
      </c>
      <c r="G291" s="153"/>
      <c r="H291" s="158">
        <v>2</v>
      </c>
      <c r="I291" s="153"/>
      <c r="J291" s="153"/>
      <c r="K291" s="153"/>
      <c r="L291" s="154"/>
      <c r="M291" s="159"/>
      <c r="N291" s="153"/>
      <c r="O291" s="153"/>
      <c r="P291" s="153"/>
      <c r="Q291" s="153"/>
      <c r="R291" s="153"/>
      <c r="S291" s="153"/>
      <c r="T291" s="160"/>
      <c r="U291" s="153"/>
      <c r="V291" s="153"/>
      <c r="W291" s="153"/>
      <c r="X291" s="153"/>
      <c r="Y291" s="153"/>
      <c r="Z291" s="153"/>
      <c r="AA291" s="153"/>
      <c r="AB291" s="153"/>
      <c r="AC291" s="153"/>
      <c r="AD291" s="153"/>
      <c r="AE291" s="153"/>
      <c r="AF291" s="153"/>
      <c r="AG291" s="153"/>
      <c r="AH291" s="153"/>
      <c r="AI291" s="153"/>
      <c r="AJ291" s="153"/>
      <c r="AK291" s="153"/>
      <c r="AL291" s="153"/>
      <c r="AM291" s="153"/>
      <c r="AN291" s="153"/>
      <c r="AO291" s="153"/>
      <c r="AP291" s="153"/>
      <c r="AQ291" s="153"/>
      <c r="AR291" s="153"/>
      <c r="AS291" s="153"/>
      <c r="AT291" s="156" t="s">
        <v>181</v>
      </c>
      <c r="AU291" s="156" t="s">
        <v>10</v>
      </c>
      <c r="AV291" s="153" t="s">
        <v>10</v>
      </c>
      <c r="AW291" s="153" t="s">
        <v>64</v>
      </c>
      <c r="AX291" s="153" t="s">
        <v>153</v>
      </c>
      <c r="AY291" s="156" t="s">
        <v>172</v>
      </c>
      <c r="AZ291" s="153"/>
      <c r="BA291" s="153"/>
      <c r="BB291" s="153"/>
      <c r="BC291" s="153"/>
      <c r="BD291" s="153"/>
      <c r="BE291" s="153"/>
      <c r="BF291" s="153"/>
      <c r="BG291" s="153"/>
      <c r="BH291" s="153"/>
      <c r="BI291" s="153"/>
      <c r="BJ291" s="153"/>
      <c r="BK291" s="153"/>
      <c r="BL291" s="153"/>
      <c r="BM291" s="153"/>
    </row>
    <row r="292" spans="1:65" ht="24" customHeight="1">
      <c r="A292" s="16"/>
      <c r="B292" s="17"/>
      <c r="C292" s="141" t="s">
        <v>610</v>
      </c>
      <c r="D292" s="141" t="s">
        <v>175</v>
      </c>
      <c r="E292" s="142" t="s">
        <v>995</v>
      </c>
      <c r="F292" s="143" t="s">
        <v>996</v>
      </c>
      <c r="G292" s="144" t="s">
        <v>193</v>
      </c>
      <c r="H292" s="145">
        <v>1</v>
      </c>
      <c r="I292" s="146"/>
      <c r="J292" s="147">
        <f t="shared" ref="J292:J294" si="111">ROUND(I292*H292,2)</f>
        <v>0</v>
      </c>
      <c r="K292" s="148"/>
      <c r="L292" s="17"/>
      <c r="M292" s="149" t="s">
        <v>1</v>
      </c>
      <c r="N292" s="75" t="s">
        <v>75</v>
      </c>
      <c r="O292" s="16"/>
      <c r="P292" s="150">
        <f t="shared" ref="P292:P294" si="112">O292*H292</f>
        <v>0</v>
      </c>
      <c r="Q292" s="150">
        <v>1E-4</v>
      </c>
      <c r="R292" s="150">
        <f t="shared" ref="R292:R294" si="113">Q292*H292</f>
        <v>1E-4</v>
      </c>
      <c r="S292" s="150">
        <v>0</v>
      </c>
      <c r="T292" s="151">
        <f t="shared" ref="T292:T294" si="114">S292*H292</f>
        <v>0</v>
      </c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52" t="s">
        <v>264</v>
      </c>
      <c r="AS292" s="16"/>
      <c r="AT292" s="152" t="s">
        <v>175</v>
      </c>
      <c r="AU292" s="152" t="s">
        <v>10</v>
      </c>
      <c r="AV292" s="16"/>
      <c r="AW292" s="16"/>
      <c r="AX292" s="16"/>
      <c r="AY292" s="3" t="s">
        <v>172</v>
      </c>
      <c r="AZ292" s="16"/>
      <c r="BA292" s="16"/>
      <c r="BB292" s="16"/>
      <c r="BC292" s="16"/>
      <c r="BD292" s="16"/>
      <c r="BE292" s="81">
        <f t="shared" ref="BE292:BE294" si="115">IF(N292="základná",J292,0)</f>
        <v>0</v>
      </c>
      <c r="BF292" s="81">
        <f t="shared" ref="BF292:BF294" si="116">IF(N292="znížená",J292,0)</f>
        <v>0</v>
      </c>
      <c r="BG292" s="81">
        <f t="shared" ref="BG292:BG294" si="117">IF(N292="zákl. prenesená",J292,0)</f>
        <v>0</v>
      </c>
      <c r="BH292" s="81">
        <f t="shared" ref="BH292:BH294" si="118">IF(N292="zníž. prenesená",J292,0)</f>
        <v>0</v>
      </c>
      <c r="BI292" s="81">
        <f t="shared" ref="BI292:BI294" si="119">IF(N292="nulová",J292,0)</f>
        <v>0</v>
      </c>
      <c r="BJ292" s="3" t="s">
        <v>10</v>
      </c>
      <c r="BK292" s="81">
        <f t="shared" ref="BK292:BK294" si="120">ROUND(I292*H292,2)</f>
        <v>0</v>
      </c>
      <c r="BL292" s="3" t="s">
        <v>264</v>
      </c>
      <c r="BM292" s="152" t="s">
        <v>997</v>
      </c>
    </row>
    <row r="293" spans="1:65" ht="24" customHeight="1">
      <c r="A293" s="16"/>
      <c r="B293" s="17"/>
      <c r="C293" s="168" t="s">
        <v>614</v>
      </c>
      <c r="D293" s="168" t="s">
        <v>271</v>
      </c>
      <c r="E293" s="169" t="s">
        <v>998</v>
      </c>
      <c r="F293" s="170" t="s">
        <v>999</v>
      </c>
      <c r="G293" s="171" t="s">
        <v>193</v>
      </c>
      <c r="H293" s="172">
        <v>1</v>
      </c>
      <c r="I293" s="173"/>
      <c r="J293" s="174">
        <f t="shared" si="111"/>
        <v>0</v>
      </c>
      <c r="K293" s="175"/>
      <c r="L293" s="176"/>
      <c r="M293" s="177" t="s">
        <v>1</v>
      </c>
      <c r="N293" s="178" t="s">
        <v>75</v>
      </c>
      <c r="O293" s="16"/>
      <c r="P293" s="150">
        <f t="shared" si="112"/>
        <v>0</v>
      </c>
      <c r="Q293" s="150">
        <v>8.9999999999999998E-4</v>
      </c>
      <c r="R293" s="150">
        <f t="shared" si="113"/>
        <v>8.9999999999999998E-4</v>
      </c>
      <c r="S293" s="150">
        <v>0</v>
      </c>
      <c r="T293" s="151">
        <f t="shared" si="114"/>
        <v>0</v>
      </c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52" t="s">
        <v>277</v>
      </c>
      <c r="AS293" s="16"/>
      <c r="AT293" s="152" t="s">
        <v>271</v>
      </c>
      <c r="AU293" s="152" t="s">
        <v>10</v>
      </c>
      <c r="AV293" s="16"/>
      <c r="AW293" s="16"/>
      <c r="AX293" s="16"/>
      <c r="AY293" s="3" t="s">
        <v>172</v>
      </c>
      <c r="AZ293" s="16"/>
      <c r="BA293" s="16"/>
      <c r="BB293" s="16"/>
      <c r="BC293" s="16"/>
      <c r="BD293" s="16"/>
      <c r="BE293" s="81">
        <f t="shared" si="115"/>
        <v>0</v>
      </c>
      <c r="BF293" s="81">
        <f t="shared" si="116"/>
        <v>0</v>
      </c>
      <c r="BG293" s="81">
        <f t="shared" si="117"/>
        <v>0</v>
      </c>
      <c r="BH293" s="81">
        <f t="shared" si="118"/>
        <v>0</v>
      </c>
      <c r="BI293" s="81">
        <f t="shared" si="119"/>
        <v>0</v>
      </c>
      <c r="BJ293" s="3" t="s">
        <v>10</v>
      </c>
      <c r="BK293" s="81">
        <f t="shared" si="120"/>
        <v>0</v>
      </c>
      <c r="BL293" s="3" t="s">
        <v>264</v>
      </c>
      <c r="BM293" s="152" t="s">
        <v>1000</v>
      </c>
    </row>
    <row r="294" spans="1:65" ht="24" customHeight="1">
      <c r="A294" s="16"/>
      <c r="B294" s="17"/>
      <c r="C294" s="141" t="s">
        <v>618</v>
      </c>
      <c r="D294" s="141" t="s">
        <v>175</v>
      </c>
      <c r="E294" s="142" t="s">
        <v>639</v>
      </c>
      <c r="F294" s="143" t="s">
        <v>640</v>
      </c>
      <c r="G294" s="144" t="s">
        <v>193</v>
      </c>
      <c r="H294" s="145">
        <v>1</v>
      </c>
      <c r="I294" s="146"/>
      <c r="J294" s="147">
        <f t="shared" si="111"/>
        <v>0</v>
      </c>
      <c r="K294" s="148"/>
      <c r="L294" s="17"/>
      <c r="M294" s="149" t="s">
        <v>1</v>
      </c>
      <c r="N294" s="75" t="s">
        <v>75</v>
      </c>
      <c r="O294" s="16"/>
      <c r="P294" s="150">
        <f t="shared" si="112"/>
        <v>0</v>
      </c>
      <c r="Q294" s="150">
        <v>1.0000000000000001E-5</v>
      </c>
      <c r="R294" s="150">
        <f t="shared" si="113"/>
        <v>1.0000000000000001E-5</v>
      </c>
      <c r="S294" s="150">
        <v>0</v>
      </c>
      <c r="T294" s="151">
        <f t="shared" si="114"/>
        <v>0</v>
      </c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52" t="s">
        <v>264</v>
      </c>
      <c r="AS294" s="16"/>
      <c r="AT294" s="152" t="s">
        <v>175</v>
      </c>
      <c r="AU294" s="152" t="s">
        <v>10</v>
      </c>
      <c r="AV294" s="16"/>
      <c r="AW294" s="16"/>
      <c r="AX294" s="16"/>
      <c r="AY294" s="3" t="s">
        <v>172</v>
      </c>
      <c r="AZ294" s="16"/>
      <c r="BA294" s="16"/>
      <c r="BB294" s="16"/>
      <c r="BC294" s="16"/>
      <c r="BD294" s="16"/>
      <c r="BE294" s="81">
        <f t="shared" si="115"/>
        <v>0</v>
      </c>
      <c r="BF294" s="81">
        <f t="shared" si="116"/>
        <v>0</v>
      </c>
      <c r="BG294" s="81">
        <f t="shared" si="117"/>
        <v>0</v>
      </c>
      <c r="BH294" s="81">
        <f t="shared" si="118"/>
        <v>0</v>
      </c>
      <c r="BI294" s="81">
        <f t="shared" si="119"/>
        <v>0</v>
      </c>
      <c r="BJ294" s="3" t="s">
        <v>10</v>
      </c>
      <c r="BK294" s="81">
        <f t="shared" si="120"/>
        <v>0</v>
      </c>
      <c r="BL294" s="3" t="s">
        <v>264</v>
      </c>
      <c r="BM294" s="152" t="s">
        <v>641</v>
      </c>
    </row>
    <row r="295" spans="1:65" ht="14.25" customHeight="1">
      <c r="A295" s="153"/>
      <c r="B295" s="154"/>
      <c r="C295" s="153"/>
      <c r="D295" s="155" t="s">
        <v>181</v>
      </c>
      <c r="E295" s="156" t="s">
        <v>1</v>
      </c>
      <c r="F295" s="157" t="s">
        <v>153</v>
      </c>
      <c r="G295" s="153"/>
      <c r="H295" s="158">
        <v>1</v>
      </c>
      <c r="I295" s="153"/>
      <c r="J295" s="153"/>
      <c r="K295" s="153"/>
      <c r="L295" s="154"/>
      <c r="M295" s="159"/>
      <c r="N295" s="153"/>
      <c r="O295" s="153"/>
      <c r="P295" s="153"/>
      <c r="Q295" s="153"/>
      <c r="R295" s="153"/>
      <c r="S295" s="153"/>
      <c r="T295" s="160"/>
      <c r="U295" s="153"/>
      <c r="V295" s="153"/>
      <c r="W295" s="153"/>
      <c r="X295" s="153"/>
      <c r="Y295" s="153"/>
      <c r="Z295" s="153"/>
      <c r="AA295" s="153"/>
      <c r="AB295" s="153"/>
      <c r="AC295" s="153"/>
      <c r="AD295" s="153"/>
      <c r="AE295" s="153"/>
      <c r="AF295" s="153"/>
      <c r="AG295" s="153"/>
      <c r="AH295" s="153"/>
      <c r="AI295" s="153"/>
      <c r="AJ295" s="153"/>
      <c r="AK295" s="153"/>
      <c r="AL295" s="153"/>
      <c r="AM295" s="153"/>
      <c r="AN295" s="153"/>
      <c r="AO295" s="153"/>
      <c r="AP295" s="153"/>
      <c r="AQ295" s="153"/>
      <c r="AR295" s="153"/>
      <c r="AS295" s="153"/>
      <c r="AT295" s="156" t="s">
        <v>181</v>
      </c>
      <c r="AU295" s="156" t="s">
        <v>10</v>
      </c>
      <c r="AV295" s="153" t="s">
        <v>10</v>
      </c>
      <c r="AW295" s="153" t="s">
        <v>64</v>
      </c>
      <c r="AX295" s="153" t="s">
        <v>153</v>
      </c>
      <c r="AY295" s="156" t="s">
        <v>172</v>
      </c>
      <c r="AZ295" s="153"/>
      <c r="BA295" s="153"/>
      <c r="BB295" s="153"/>
      <c r="BC295" s="153"/>
      <c r="BD295" s="153"/>
      <c r="BE295" s="153"/>
      <c r="BF295" s="153"/>
      <c r="BG295" s="153"/>
      <c r="BH295" s="153"/>
      <c r="BI295" s="153"/>
      <c r="BJ295" s="153"/>
      <c r="BK295" s="153"/>
      <c r="BL295" s="153"/>
      <c r="BM295" s="153"/>
    </row>
    <row r="296" spans="1:65" ht="24" customHeight="1">
      <c r="A296" s="16"/>
      <c r="B296" s="17"/>
      <c r="C296" s="168" t="s">
        <v>622</v>
      </c>
      <c r="D296" s="168" t="s">
        <v>271</v>
      </c>
      <c r="E296" s="169" t="s">
        <v>643</v>
      </c>
      <c r="F296" s="170" t="s">
        <v>644</v>
      </c>
      <c r="G296" s="171" t="s">
        <v>193</v>
      </c>
      <c r="H296" s="172">
        <v>1</v>
      </c>
      <c r="I296" s="173"/>
      <c r="J296" s="174">
        <f t="shared" ref="J296:J297" si="121">ROUND(I296*H296,2)</f>
        <v>0</v>
      </c>
      <c r="K296" s="175"/>
      <c r="L296" s="176"/>
      <c r="M296" s="177" t="s">
        <v>1</v>
      </c>
      <c r="N296" s="178" t="s">
        <v>75</v>
      </c>
      <c r="O296" s="16"/>
      <c r="P296" s="150">
        <f t="shared" ref="P296:P297" si="122">O296*H296</f>
        <v>0</v>
      </c>
      <c r="Q296" s="150">
        <v>3.3E-4</v>
      </c>
      <c r="R296" s="150">
        <f t="shared" ref="R296:R297" si="123">Q296*H296</f>
        <v>3.3E-4</v>
      </c>
      <c r="S296" s="150">
        <v>0</v>
      </c>
      <c r="T296" s="151">
        <f t="shared" ref="T296:T297" si="124">S296*H296</f>
        <v>0</v>
      </c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52" t="s">
        <v>277</v>
      </c>
      <c r="AS296" s="16"/>
      <c r="AT296" s="152" t="s">
        <v>271</v>
      </c>
      <c r="AU296" s="152" t="s">
        <v>10</v>
      </c>
      <c r="AV296" s="16"/>
      <c r="AW296" s="16"/>
      <c r="AX296" s="16"/>
      <c r="AY296" s="3" t="s">
        <v>172</v>
      </c>
      <c r="AZ296" s="16"/>
      <c r="BA296" s="16"/>
      <c r="BB296" s="16"/>
      <c r="BC296" s="16"/>
      <c r="BD296" s="16"/>
      <c r="BE296" s="81">
        <f t="shared" ref="BE296:BE297" si="125">IF(N296="základná",J296,0)</f>
        <v>0</v>
      </c>
      <c r="BF296" s="81">
        <f t="shared" ref="BF296:BF297" si="126">IF(N296="znížená",J296,0)</f>
        <v>0</v>
      </c>
      <c r="BG296" s="81">
        <f t="shared" ref="BG296:BG297" si="127">IF(N296="zákl. prenesená",J296,0)</f>
        <v>0</v>
      </c>
      <c r="BH296" s="81">
        <f t="shared" ref="BH296:BH297" si="128">IF(N296="zníž. prenesená",J296,0)</f>
        <v>0</v>
      </c>
      <c r="BI296" s="81">
        <f t="shared" ref="BI296:BI297" si="129">IF(N296="nulová",J296,0)</f>
        <v>0</v>
      </c>
      <c r="BJ296" s="3" t="s">
        <v>10</v>
      </c>
      <c r="BK296" s="81">
        <f t="shared" ref="BK296:BK297" si="130">ROUND(I296*H296,2)</f>
        <v>0</v>
      </c>
      <c r="BL296" s="3" t="s">
        <v>264</v>
      </c>
      <c r="BM296" s="152" t="s">
        <v>645</v>
      </c>
    </row>
    <row r="297" spans="1:65" ht="24" customHeight="1">
      <c r="A297" s="16"/>
      <c r="B297" s="17"/>
      <c r="C297" s="141" t="s">
        <v>626</v>
      </c>
      <c r="D297" s="141" t="s">
        <v>175</v>
      </c>
      <c r="E297" s="142" t="s">
        <v>655</v>
      </c>
      <c r="F297" s="143" t="s">
        <v>656</v>
      </c>
      <c r="G297" s="144" t="s">
        <v>298</v>
      </c>
      <c r="H297" s="179"/>
      <c r="I297" s="146"/>
      <c r="J297" s="147">
        <f t="shared" si="121"/>
        <v>0</v>
      </c>
      <c r="K297" s="148"/>
      <c r="L297" s="17"/>
      <c r="M297" s="149" t="s">
        <v>1</v>
      </c>
      <c r="N297" s="75" t="s">
        <v>75</v>
      </c>
      <c r="O297" s="16"/>
      <c r="P297" s="150">
        <f t="shared" si="122"/>
        <v>0</v>
      </c>
      <c r="Q297" s="150">
        <v>0</v>
      </c>
      <c r="R297" s="150">
        <f t="shared" si="123"/>
        <v>0</v>
      </c>
      <c r="S297" s="150">
        <v>0</v>
      </c>
      <c r="T297" s="151">
        <f t="shared" si="124"/>
        <v>0</v>
      </c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52" t="s">
        <v>264</v>
      </c>
      <c r="AS297" s="16"/>
      <c r="AT297" s="152" t="s">
        <v>175</v>
      </c>
      <c r="AU297" s="152" t="s">
        <v>10</v>
      </c>
      <c r="AV297" s="16"/>
      <c r="AW297" s="16"/>
      <c r="AX297" s="16"/>
      <c r="AY297" s="3" t="s">
        <v>172</v>
      </c>
      <c r="AZ297" s="16"/>
      <c r="BA297" s="16"/>
      <c r="BB297" s="16"/>
      <c r="BC297" s="16"/>
      <c r="BD297" s="16"/>
      <c r="BE297" s="81">
        <f t="shared" si="125"/>
        <v>0</v>
      </c>
      <c r="BF297" s="81">
        <f t="shared" si="126"/>
        <v>0</v>
      </c>
      <c r="BG297" s="81">
        <f t="shared" si="127"/>
        <v>0</v>
      </c>
      <c r="BH297" s="81">
        <f t="shared" si="128"/>
        <v>0</v>
      </c>
      <c r="BI297" s="81">
        <f t="shared" si="129"/>
        <v>0</v>
      </c>
      <c r="BJ297" s="3" t="s">
        <v>10</v>
      </c>
      <c r="BK297" s="81">
        <f t="shared" si="130"/>
        <v>0</v>
      </c>
      <c r="BL297" s="3" t="s">
        <v>264</v>
      </c>
      <c r="BM297" s="152" t="s">
        <v>657</v>
      </c>
    </row>
    <row r="298" spans="1:65" ht="22.5" customHeight="1">
      <c r="A298" s="128"/>
      <c r="B298" s="129"/>
      <c r="C298" s="128"/>
      <c r="D298" s="130" t="s">
        <v>145</v>
      </c>
      <c r="E298" s="139" t="s">
        <v>678</v>
      </c>
      <c r="F298" s="139" t="s">
        <v>679</v>
      </c>
      <c r="G298" s="128"/>
      <c r="H298" s="128"/>
      <c r="I298" s="128"/>
      <c r="J298" s="140">
        <f>BK298</f>
        <v>0</v>
      </c>
      <c r="K298" s="128"/>
      <c r="L298" s="129"/>
      <c r="M298" s="133"/>
      <c r="N298" s="128"/>
      <c r="O298" s="128"/>
      <c r="P298" s="135">
        <f>SUM(P299:P302)</f>
        <v>0</v>
      </c>
      <c r="Q298" s="128"/>
      <c r="R298" s="135">
        <f>SUM(R299:R302)</f>
        <v>2.6000000000000002E-2</v>
      </c>
      <c r="S298" s="128"/>
      <c r="T298" s="136">
        <f>SUM(T299:T302)</f>
        <v>0</v>
      </c>
      <c r="U298" s="128"/>
      <c r="V298" s="128"/>
      <c r="W298" s="128"/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  <c r="AH298" s="128"/>
      <c r="AI298" s="128"/>
      <c r="AJ298" s="128"/>
      <c r="AK298" s="128"/>
      <c r="AL298" s="128"/>
      <c r="AM298" s="128"/>
      <c r="AN298" s="128"/>
      <c r="AO298" s="128"/>
      <c r="AP298" s="128"/>
      <c r="AQ298" s="128"/>
      <c r="AR298" s="130" t="s">
        <v>10</v>
      </c>
      <c r="AS298" s="128"/>
      <c r="AT298" s="137" t="s">
        <v>145</v>
      </c>
      <c r="AU298" s="137" t="s">
        <v>153</v>
      </c>
      <c r="AV298" s="128"/>
      <c r="AW298" s="128"/>
      <c r="AX298" s="128"/>
      <c r="AY298" s="130" t="s">
        <v>172</v>
      </c>
      <c r="AZ298" s="128"/>
      <c r="BA298" s="128"/>
      <c r="BB298" s="128"/>
      <c r="BC298" s="128"/>
      <c r="BD298" s="128"/>
      <c r="BE298" s="128"/>
      <c r="BF298" s="128"/>
      <c r="BG298" s="128"/>
      <c r="BH298" s="128"/>
      <c r="BI298" s="128"/>
      <c r="BJ298" s="128"/>
      <c r="BK298" s="138">
        <f>SUM(BK299:BK302)</f>
        <v>0</v>
      </c>
      <c r="BL298" s="128"/>
      <c r="BM298" s="128"/>
    </row>
    <row r="299" spans="1:65" ht="24" customHeight="1">
      <c r="A299" s="16"/>
      <c r="B299" s="17"/>
      <c r="C299" s="141" t="s">
        <v>630</v>
      </c>
      <c r="D299" s="141" t="s">
        <v>175</v>
      </c>
      <c r="E299" s="142" t="s">
        <v>1001</v>
      </c>
      <c r="F299" s="143" t="s">
        <v>1002</v>
      </c>
      <c r="G299" s="144" t="s">
        <v>193</v>
      </c>
      <c r="H299" s="145">
        <v>1</v>
      </c>
      <c r="I299" s="146"/>
      <c r="J299" s="147">
        <f t="shared" ref="J299:J302" si="131">ROUND(I299*H299,2)</f>
        <v>0</v>
      </c>
      <c r="K299" s="148"/>
      <c r="L299" s="17"/>
      <c r="M299" s="149" t="s">
        <v>1</v>
      </c>
      <c r="N299" s="75" t="s">
        <v>75</v>
      </c>
      <c r="O299" s="16"/>
      <c r="P299" s="150">
        <f t="shared" ref="P299:P302" si="132">O299*H299</f>
        <v>0</v>
      </c>
      <c r="Q299" s="150">
        <v>0</v>
      </c>
      <c r="R299" s="150">
        <f t="shared" ref="R299:R302" si="133">Q299*H299</f>
        <v>0</v>
      </c>
      <c r="S299" s="150">
        <v>0</v>
      </c>
      <c r="T299" s="151">
        <f t="shared" ref="T299:T302" si="134">S299*H299</f>
        <v>0</v>
      </c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52" t="s">
        <v>264</v>
      </c>
      <c r="AS299" s="16"/>
      <c r="AT299" s="152" t="s">
        <v>175</v>
      </c>
      <c r="AU299" s="152" t="s">
        <v>10</v>
      </c>
      <c r="AV299" s="16"/>
      <c r="AW299" s="16"/>
      <c r="AX299" s="16"/>
      <c r="AY299" s="3" t="s">
        <v>172</v>
      </c>
      <c r="AZ299" s="16"/>
      <c r="BA299" s="16"/>
      <c r="BB299" s="16"/>
      <c r="BC299" s="16"/>
      <c r="BD299" s="16"/>
      <c r="BE299" s="81">
        <f t="shared" ref="BE299:BE302" si="135">IF(N299="základná",J299,0)</f>
        <v>0</v>
      </c>
      <c r="BF299" s="81">
        <f t="shared" ref="BF299:BF302" si="136">IF(N299="znížená",J299,0)</f>
        <v>0</v>
      </c>
      <c r="BG299" s="81">
        <f t="shared" ref="BG299:BG302" si="137">IF(N299="zákl. prenesená",J299,0)</f>
        <v>0</v>
      </c>
      <c r="BH299" s="81">
        <f t="shared" ref="BH299:BH302" si="138">IF(N299="zníž. prenesená",J299,0)</f>
        <v>0</v>
      </c>
      <c r="BI299" s="81">
        <f t="shared" ref="BI299:BI302" si="139">IF(N299="nulová",J299,0)</f>
        <v>0</v>
      </c>
      <c r="BJ299" s="3" t="s">
        <v>10</v>
      </c>
      <c r="BK299" s="81">
        <f t="shared" ref="BK299:BK302" si="140">ROUND(I299*H299,2)</f>
        <v>0</v>
      </c>
      <c r="BL299" s="3" t="s">
        <v>264</v>
      </c>
      <c r="BM299" s="152" t="s">
        <v>1003</v>
      </c>
    </row>
    <row r="300" spans="1:65" ht="24" customHeight="1">
      <c r="A300" s="16"/>
      <c r="B300" s="17"/>
      <c r="C300" s="168" t="s">
        <v>634</v>
      </c>
      <c r="D300" s="168" t="s">
        <v>271</v>
      </c>
      <c r="E300" s="169" t="s">
        <v>1004</v>
      </c>
      <c r="F300" s="170" t="s">
        <v>1005</v>
      </c>
      <c r="G300" s="171" t="s">
        <v>193</v>
      </c>
      <c r="H300" s="172">
        <v>1</v>
      </c>
      <c r="I300" s="173"/>
      <c r="J300" s="174">
        <f t="shared" si="131"/>
        <v>0</v>
      </c>
      <c r="K300" s="175"/>
      <c r="L300" s="176"/>
      <c r="M300" s="177" t="s">
        <v>1</v>
      </c>
      <c r="N300" s="178" t="s">
        <v>75</v>
      </c>
      <c r="O300" s="16"/>
      <c r="P300" s="150">
        <f t="shared" si="132"/>
        <v>0</v>
      </c>
      <c r="Q300" s="150">
        <v>1E-3</v>
      </c>
      <c r="R300" s="150">
        <f t="shared" si="133"/>
        <v>1E-3</v>
      </c>
      <c r="S300" s="150">
        <v>0</v>
      </c>
      <c r="T300" s="151">
        <f t="shared" si="134"/>
        <v>0</v>
      </c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52" t="s">
        <v>277</v>
      </c>
      <c r="AS300" s="16"/>
      <c r="AT300" s="152" t="s">
        <v>271</v>
      </c>
      <c r="AU300" s="152" t="s">
        <v>10</v>
      </c>
      <c r="AV300" s="16"/>
      <c r="AW300" s="16"/>
      <c r="AX300" s="16"/>
      <c r="AY300" s="3" t="s">
        <v>172</v>
      </c>
      <c r="AZ300" s="16"/>
      <c r="BA300" s="16"/>
      <c r="BB300" s="16"/>
      <c r="BC300" s="16"/>
      <c r="BD300" s="16"/>
      <c r="BE300" s="81">
        <f t="shared" si="135"/>
        <v>0</v>
      </c>
      <c r="BF300" s="81">
        <f t="shared" si="136"/>
        <v>0</v>
      </c>
      <c r="BG300" s="81">
        <f t="shared" si="137"/>
        <v>0</v>
      </c>
      <c r="BH300" s="81">
        <f t="shared" si="138"/>
        <v>0</v>
      </c>
      <c r="BI300" s="81">
        <f t="shared" si="139"/>
        <v>0</v>
      </c>
      <c r="BJ300" s="3" t="s">
        <v>10</v>
      </c>
      <c r="BK300" s="81">
        <f t="shared" si="140"/>
        <v>0</v>
      </c>
      <c r="BL300" s="3" t="s">
        <v>264</v>
      </c>
      <c r="BM300" s="152" t="s">
        <v>1006</v>
      </c>
    </row>
    <row r="301" spans="1:65" ht="24" customHeight="1">
      <c r="A301" s="16"/>
      <c r="B301" s="17"/>
      <c r="C301" s="168" t="s">
        <v>638</v>
      </c>
      <c r="D301" s="168" t="s">
        <v>271</v>
      </c>
      <c r="E301" s="169" t="s">
        <v>1007</v>
      </c>
      <c r="F301" s="170" t="s">
        <v>1008</v>
      </c>
      <c r="G301" s="171" t="s">
        <v>193</v>
      </c>
      <c r="H301" s="172">
        <v>1</v>
      </c>
      <c r="I301" s="173"/>
      <c r="J301" s="174">
        <f t="shared" si="131"/>
        <v>0</v>
      </c>
      <c r="K301" s="175"/>
      <c r="L301" s="176"/>
      <c r="M301" s="177" t="s">
        <v>1</v>
      </c>
      <c r="N301" s="178" t="s">
        <v>75</v>
      </c>
      <c r="O301" s="16"/>
      <c r="P301" s="150">
        <f t="shared" si="132"/>
        <v>0</v>
      </c>
      <c r="Q301" s="150">
        <v>2.5000000000000001E-2</v>
      </c>
      <c r="R301" s="150">
        <f t="shared" si="133"/>
        <v>2.5000000000000001E-2</v>
      </c>
      <c r="S301" s="150">
        <v>0</v>
      </c>
      <c r="T301" s="151">
        <f t="shared" si="134"/>
        <v>0</v>
      </c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52" t="s">
        <v>277</v>
      </c>
      <c r="AS301" s="16"/>
      <c r="AT301" s="152" t="s">
        <v>271</v>
      </c>
      <c r="AU301" s="152" t="s">
        <v>10</v>
      </c>
      <c r="AV301" s="16"/>
      <c r="AW301" s="16"/>
      <c r="AX301" s="16"/>
      <c r="AY301" s="3" t="s">
        <v>172</v>
      </c>
      <c r="AZ301" s="16"/>
      <c r="BA301" s="16"/>
      <c r="BB301" s="16"/>
      <c r="BC301" s="16"/>
      <c r="BD301" s="16"/>
      <c r="BE301" s="81">
        <f t="shared" si="135"/>
        <v>0</v>
      </c>
      <c r="BF301" s="81">
        <f t="shared" si="136"/>
        <v>0</v>
      </c>
      <c r="BG301" s="81">
        <f t="shared" si="137"/>
        <v>0</v>
      </c>
      <c r="BH301" s="81">
        <f t="shared" si="138"/>
        <v>0</v>
      </c>
      <c r="BI301" s="81">
        <f t="shared" si="139"/>
        <v>0</v>
      </c>
      <c r="BJ301" s="3" t="s">
        <v>10</v>
      </c>
      <c r="BK301" s="81">
        <f t="shared" si="140"/>
        <v>0</v>
      </c>
      <c r="BL301" s="3" t="s">
        <v>264</v>
      </c>
      <c r="BM301" s="152" t="s">
        <v>1009</v>
      </c>
    </row>
    <row r="302" spans="1:65" ht="24" customHeight="1">
      <c r="A302" s="16"/>
      <c r="B302" s="17"/>
      <c r="C302" s="141" t="s">
        <v>642</v>
      </c>
      <c r="D302" s="141" t="s">
        <v>175</v>
      </c>
      <c r="E302" s="142" t="s">
        <v>687</v>
      </c>
      <c r="F302" s="143" t="s">
        <v>688</v>
      </c>
      <c r="G302" s="144" t="s">
        <v>298</v>
      </c>
      <c r="H302" s="179"/>
      <c r="I302" s="146"/>
      <c r="J302" s="147">
        <f t="shared" si="131"/>
        <v>0</v>
      </c>
      <c r="K302" s="148"/>
      <c r="L302" s="17"/>
      <c r="M302" s="149" t="s">
        <v>1</v>
      </c>
      <c r="N302" s="75" t="s">
        <v>75</v>
      </c>
      <c r="O302" s="16"/>
      <c r="P302" s="150">
        <f t="shared" si="132"/>
        <v>0</v>
      </c>
      <c r="Q302" s="150">
        <v>0</v>
      </c>
      <c r="R302" s="150">
        <f t="shared" si="133"/>
        <v>0</v>
      </c>
      <c r="S302" s="150">
        <v>0</v>
      </c>
      <c r="T302" s="151">
        <f t="shared" si="134"/>
        <v>0</v>
      </c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52" t="s">
        <v>264</v>
      </c>
      <c r="AS302" s="16"/>
      <c r="AT302" s="152" t="s">
        <v>175</v>
      </c>
      <c r="AU302" s="152" t="s">
        <v>10</v>
      </c>
      <c r="AV302" s="16"/>
      <c r="AW302" s="16"/>
      <c r="AX302" s="16"/>
      <c r="AY302" s="3" t="s">
        <v>172</v>
      </c>
      <c r="AZ302" s="16"/>
      <c r="BA302" s="16"/>
      <c r="BB302" s="16"/>
      <c r="BC302" s="16"/>
      <c r="BD302" s="16"/>
      <c r="BE302" s="81">
        <f t="shared" si="135"/>
        <v>0</v>
      </c>
      <c r="BF302" s="81">
        <f t="shared" si="136"/>
        <v>0</v>
      </c>
      <c r="BG302" s="81">
        <f t="shared" si="137"/>
        <v>0</v>
      </c>
      <c r="BH302" s="81">
        <f t="shared" si="138"/>
        <v>0</v>
      </c>
      <c r="BI302" s="81">
        <f t="shared" si="139"/>
        <v>0</v>
      </c>
      <c r="BJ302" s="3" t="s">
        <v>10</v>
      </c>
      <c r="BK302" s="81">
        <f t="shared" si="140"/>
        <v>0</v>
      </c>
      <c r="BL302" s="3" t="s">
        <v>264</v>
      </c>
      <c r="BM302" s="152" t="s">
        <v>689</v>
      </c>
    </row>
    <row r="303" spans="1:65" ht="22.5" customHeight="1">
      <c r="A303" s="128"/>
      <c r="B303" s="129"/>
      <c r="C303" s="128"/>
      <c r="D303" s="130" t="s">
        <v>145</v>
      </c>
      <c r="E303" s="139" t="s">
        <v>302</v>
      </c>
      <c r="F303" s="139" t="s">
        <v>303</v>
      </c>
      <c r="G303" s="128"/>
      <c r="H303" s="128"/>
      <c r="I303" s="128"/>
      <c r="J303" s="140">
        <f>BK303</f>
        <v>0</v>
      </c>
      <c r="K303" s="128"/>
      <c r="L303" s="129"/>
      <c r="M303" s="133"/>
      <c r="N303" s="128"/>
      <c r="O303" s="128"/>
      <c r="P303" s="135">
        <f>SUM(P304:P308)</f>
        <v>0</v>
      </c>
      <c r="Q303" s="128"/>
      <c r="R303" s="135">
        <f>SUM(R304:R308)</f>
        <v>0.11174481000000001</v>
      </c>
      <c r="S303" s="128"/>
      <c r="T303" s="136">
        <f>SUM(T304:T308)</f>
        <v>0</v>
      </c>
      <c r="U303" s="128"/>
      <c r="V303" s="128"/>
      <c r="W303" s="128"/>
      <c r="X303" s="128"/>
      <c r="Y303" s="128"/>
      <c r="Z303" s="128"/>
      <c r="AA303" s="128"/>
      <c r="AB303" s="128"/>
      <c r="AC303" s="128"/>
      <c r="AD303" s="128"/>
      <c r="AE303" s="128"/>
      <c r="AF303" s="128"/>
      <c r="AG303" s="128"/>
      <c r="AH303" s="128"/>
      <c r="AI303" s="128"/>
      <c r="AJ303" s="128"/>
      <c r="AK303" s="128"/>
      <c r="AL303" s="128"/>
      <c r="AM303" s="128"/>
      <c r="AN303" s="128"/>
      <c r="AO303" s="128"/>
      <c r="AP303" s="128"/>
      <c r="AQ303" s="128"/>
      <c r="AR303" s="130" t="s">
        <v>10</v>
      </c>
      <c r="AS303" s="128"/>
      <c r="AT303" s="137" t="s">
        <v>145</v>
      </c>
      <c r="AU303" s="137" t="s">
        <v>153</v>
      </c>
      <c r="AV303" s="128"/>
      <c r="AW303" s="128"/>
      <c r="AX303" s="128"/>
      <c r="AY303" s="130" t="s">
        <v>172</v>
      </c>
      <c r="AZ303" s="128"/>
      <c r="BA303" s="128"/>
      <c r="BB303" s="128"/>
      <c r="BC303" s="128"/>
      <c r="BD303" s="128"/>
      <c r="BE303" s="128"/>
      <c r="BF303" s="128"/>
      <c r="BG303" s="128"/>
      <c r="BH303" s="128"/>
      <c r="BI303" s="128"/>
      <c r="BJ303" s="128"/>
      <c r="BK303" s="138">
        <f>SUM(BK304:BK308)</f>
        <v>0</v>
      </c>
      <c r="BL303" s="128"/>
      <c r="BM303" s="128"/>
    </row>
    <row r="304" spans="1:65" ht="36" customHeight="1">
      <c r="A304" s="16"/>
      <c r="B304" s="17"/>
      <c r="C304" s="141" t="s">
        <v>646</v>
      </c>
      <c r="D304" s="141" t="s">
        <v>175</v>
      </c>
      <c r="E304" s="142" t="s">
        <v>703</v>
      </c>
      <c r="F304" s="143" t="s">
        <v>704</v>
      </c>
      <c r="G304" s="144" t="s">
        <v>178</v>
      </c>
      <c r="H304" s="145">
        <v>2.9830000000000001</v>
      </c>
      <c r="I304" s="146"/>
      <c r="J304" s="147">
        <f>ROUND(I304*H304,2)</f>
        <v>0</v>
      </c>
      <c r="K304" s="148"/>
      <c r="L304" s="17"/>
      <c r="M304" s="149" t="s">
        <v>1</v>
      </c>
      <c r="N304" s="75" t="s">
        <v>75</v>
      </c>
      <c r="O304" s="16"/>
      <c r="P304" s="150">
        <f>O304*H304</f>
        <v>0</v>
      </c>
      <c r="Q304" s="150">
        <v>3.2699999999999999E-3</v>
      </c>
      <c r="R304" s="150">
        <f>Q304*H304</f>
        <v>9.7544099999999998E-3</v>
      </c>
      <c r="S304" s="150">
        <v>0</v>
      </c>
      <c r="T304" s="151">
        <f>S304*H304</f>
        <v>0</v>
      </c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52" t="s">
        <v>264</v>
      </c>
      <c r="AS304" s="16"/>
      <c r="AT304" s="152" t="s">
        <v>175</v>
      </c>
      <c r="AU304" s="152" t="s">
        <v>10</v>
      </c>
      <c r="AV304" s="16"/>
      <c r="AW304" s="16"/>
      <c r="AX304" s="16"/>
      <c r="AY304" s="3" t="s">
        <v>172</v>
      </c>
      <c r="AZ304" s="16"/>
      <c r="BA304" s="16"/>
      <c r="BB304" s="16"/>
      <c r="BC304" s="16"/>
      <c r="BD304" s="16"/>
      <c r="BE304" s="81">
        <f>IF(N304="základná",J304,0)</f>
        <v>0</v>
      </c>
      <c r="BF304" s="81">
        <f>IF(N304="znížená",J304,0)</f>
        <v>0</v>
      </c>
      <c r="BG304" s="81">
        <f>IF(N304="zákl. prenesená",J304,0)</f>
        <v>0</v>
      </c>
      <c r="BH304" s="81">
        <f>IF(N304="zníž. prenesená",J304,0)</f>
        <v>0</v>
      </c>
      <c r="BI304" s="81">
        <f>IF(N304="nulová",J304,0)</f>
        <v>0</v>
      </c>
      <c r="BJ304" s="3" t="s">
        <v>10</v>
      </c>
      <c r="BK304" s="81">
        <f>ROUND(I304*H304,2)</f>
        <v>0</v>
      </c>
      <c r="BL304" s="3" t="s">
        <v>264</v>
      </c>
      <c r="BM304" s="152" t="s">
        <v>705</v>
      </c>
    </row>
    <row r="305" spans="1:65" ht="14.25" customHeight="1">
      <c r="A305" s="153"/>
      <c r="B305" s="154"/>
      <c r="C305" s="153"/>
      <c r="D305" s="155" t="s">
        <v>181</v>
      </c>
      <c r="E305" s="156" t="s">
        <v>1</v>
      </c>
      <c r="F305" s="157" t="s">
        <v>1010</v>
      </c>
      <c r="G305" s="153"/>
      <c r="H305" s="158">
        <v>2.9830000000000001</v>
      </c>
      <c r="I305" s="153"/>
      <c r="J305" s="153"/>
      <c r="K305" s="153"/>
      <c r="L305" s="154"/>
      <c r="M305" s="159"/>
      <c r="N305" s="153"/>
      <c r="O305" s="153"/>
      <c r="P305" s="153"/>
      <c r="Q305" s="153"/>
      <c r="R305" s="153"/>
      <c r="S305" s="153"/>
      <c r="T305" s="160"/>
      <c r="U305" s="153"/>
      <c r="V305" s="153"/>
      <c r="W305" s="153"/>
      <c r="X305" s="153"/>
      <c r="Y305" s="153"/>
      <c r="Z305" s="153"/>
      <c r="AA305" s="153"/>
      <c r="AB305" s="153"/>
      <c r="AC305" s="153"/>
      <c r="AD305" s="153"/>
      <c r="AE305" s="153"/>
      <c r="AF305" s="153"/>
      <c r="AG305" s="153"/>
      <c r="AH305" s="153"/>
      <c r="AI305" s="153"/>
      <c r="AJ305" s="153"/>
      <c r="AK305" s="153"/>
      <c r="AL305" s="153"/>
      <c r="AM305" s="153"/>
      <c r="AN305" s="153"/>
      <c r="AO305" s="153"/>
      <c r="AP305" s="153"/>
      <c r="AQ305" s="153"/>
      <c r="AR305" s="153"/>
      <c r="AS305" s="153"/>
      <c r="AT305" s="156" t="s">
        <v>181</v>
      </c>
      <c r="AU305" s="156" t="s">
        <v>10</v>
      </c>
      <c r="AV305" s="153" t="s">
        <v>10</v>
      </c>
      <c r="AW305" s="153" t="s">
        <v>64</v>
      </c>
      <c r="AX305" s="153" t="s">
        <v>15</v>
      </c>
      <c r="AY305" s="156" t="s">
        <v>172</v>
      </c>
      <c r="AZ305" s="153"/>
      <c r="BA305" s="153"/>
      <c r="BB305" s="153"/>
      <c r="BC305" s="153"/>
      <c r="BD305" s="153"/>
      <c r="BE305" s="153"/>
      <c r="BF305" s="153"/>
      <c r="BG305" s="153"/>
      <c r="BH305" s="153"/>
      <c r="BI305" s="153"/>
      <c r="BJ305" s="153"/>
      <c r="BK305" s="153"/>
      <c r="BL305" s="153"/>
      <c r="BM305" s="153"/>
    </row>
    <row r="306" spans="1:65" ht="14.25" customHeight="1">
      <c r="A306" s="161"/>
      <c r="B306" s="162"/>
      <c r="C306" s="161"/>
      <c r="D306" s="155" t="s">
        <v>181</v>
      </c>
      <c r="E306" s="163" t="s">
        <v>44</v>
      </c>
      <c r="F306" s="164" t="s">
        <v>196</v>
      </c>
      <c r="G306" s="161"/>
      <c r="H306" s="165">
        <v>2.9830000000000001</v>
      </c>
      <c r="I306" s="161"/>
      <c r="J306" s="161"/>
      <c r="K306" s="161"/>
      <c r="L306" s="162"/>
      <c r="M306" s="166"/>
      <c r="N306" s="161"/>
      <c r="O306" s="161"/>
      <c r="P306" s="161"/>
      <c r="Q306" s="161"/>
      <c r="R306" s="161"/>
      <c r="S306" s="161"/>
      <c r="T306" s="167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  <c r="AG306" s="161"/>
      <c r="AH306" s="161"/>
      <c r="AI306" s="161"/>
      <c r="AJ306" s="161"/>
      <c r="AK306" s="161"/>
      <c r="AL306" s="161"/>
      <c r="AM306" s="161"/>
      <c r="AN306" s="161"/>
      <c r="AO306" s="161"/>
      <c r="AP306" s="161"/>
      <c r="AQ306" s="161"/>
      <c r="AR306" s="161"/>
      <c r="AS306" s="161"/>
      <c r="AT306" s="163" t="s">
        <v>181</v>
      </c>
      <c r="AU306" s="163" t="s">
        <v>10</v>
      </c>
      <c r="AV306" s="161" t="s">
        <v>179</v>
      </c>
      <c r="AW306" s="161" t="s">
        <v>64</v>
      </c>
      <c r="AX306" s="161" t="s">
        <v>153</v>
      </c>
      <c r="AY306" s="163" t="s">
        <v>172</v>
      </c>
      <c r="AZ306" s="161"/>
      <c r="BA306" s="161"/>
      <c r="BB306" s="161"/>
      <c r="BC306" s="161"/>
      <c r="BD306" s="161"/>
      <c r="BE306" s="161"/>
      <c r="BF306" s="161"/>
      <c r="BG306" s="161"/>
      <c r="BH306" s="161"/>
      <c r="BI306" s="161"/>
      <c r="BJ306" s="161"/>
      <c r="BK306" s="161"/>
      <c r="BL306" s="161"/>
      <c r="BM306" s="161"/>
    </row>
    <row r="307" spans="1:65" ht="16.5" customHeight="1">
      <c r="A307" s="16"/>
      <c r="B307" s="17"/>
      <c r="C307" s="168" t="s">
        <v>650</v>
      </c>
      <c r="D307" s="168" t="s">
        <v>271</v>
      </c>
      <c r="E307" s="169" t="s">
        <v>709</v>
      </c>
      <c r="F307" s="170" t="s">
        <v>710</v>
      </c>
      <c r="G307" s="171" t="s">
        <v>178</v>
      </c>
      <c r="H307" s="172">
        <v>3.0720000000000001</v>
      </c>
      <c r="I307" s="173"/>
      <c r="J307" s="174">
        <f t="shared" ref="J307:J308" si="141">ROUND(I307*H307,2)</f>
        <v>0</v>
      </c>
      <c r="K307" s="175"/>
      <c r="L307" s="176"/>
      <c r="M307" s="177" t="s">
        <v>1</v>
      </c>
      <c r="N307" s="178" t="s">
        <v>75</v>
      </c>
      <c r="O307" s="16"/>
      <c r="P307" s="150">
        <f t="shared" ref="P307:P308" si="142">O307*H307</f>
        <v>0</v>
      </c>
      <c r="Q307" s="150">
        <v>3.32E-2</v>
      </c>
      <c r="R307" s="150">
        <f t="shared" ref="R307:R308" si="143">Q307*H307</f>
        <v>0.10199040000000001</v>
      </c>
      <c r="S307" s="150">
        <v>0</v>
      </c>
      <c r="T307" s="151">
        <f t="shared" ref="T307:T308" si="144">S307*H307</f>
        <v>0</v>
      </c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52" t="s">
        <v>277</v>
      </c>
      <c r="AS307" s="16"/>
      <c r="AT307" s="152" t="s">
        <v>271</v>
      </c>
      <c r="AU307" s="152" t="s">
        <v>10</v>
      </c>
      <c r="AV307" s="16"/>
      <c r="AW307" s="16"/>
      <c r="AX307" s="16"/>
      <c r="AY307" s="3" t="s">
        <v>172</v>
      </c>
      <c r="AZ307" s="16"/>
      <c r="BA307" s="16"/>
      <c r="BB307" s="16"/>
      <c r="BC307" s="16"/>
      <c r="BD307" s="16"/>
      <c r="BE307" s="81">
        <f t="shared" ref="BE307:BE308" si="145">IF(N307="základná",J307,0)</f>
        <v>0</v>
      </c>
      <c r="BF307" s="81">
        <f t="shared" ref="BF307:BF308" si="146">IF(N307="znížená",J307,0)</f>
        <v>0</v>
      </c>
      <c r="BG307" s="81">
        <f t="shared" ref="BG307:BG308" si="147">IF(N307="zákl. prenesená",J307,0)</f>
        <v>0</v>
      </c>
      <c r="BH307" s="81">
        <f t="shared" ref="BH307:BH308" si="148">IF(N307="zníž. prenesená",J307,0)</f>
        <v>0</v>
      </c>
      <c r="BI307" s="81">
        <f t="shared" ref="BI307:BI308" si="149">IF(N307="nulová",J307,0)</f>
        <v>0</v>
      </c>
      <c r="BJ307" s="3" t="s">
        <v>10</v>
      </c>
      <c r="BK307" s="81">
        <f t="shared" ref="BK307:BK308" si="150">ROUND(I307*H307,2)</f>
        <v>0</v>
      </c>
      <c r="BL307" s="3" t="s">
        <v>264</v>
      </c>
      <c r="BM307" s="152" t="s">
        <v>711</v>
      </c>
    </row>
    <row r="308" spans="1:65" ht="24" customHeight="1">
      <c r="A308" s="16"/>
      <c r="B308" s="17"/>
      <c r="C308" s="141" t="s">
        <v>654</v>
      </c>
      <c r="D308" s="141" t="s">
        <v>175</v>
      </c>
      <c r="E308" s="142" t="s">
        <v>361</v>
      </c>
      <c r="F308" s="143" t="s">
        <v>363</v>
      </c>
      <c r="G308" s="144" t="s">
        <v>298</v>
      </c>
      <c r="H308" s="179"/>
      <c r="I308" s="146"/>
      <c r="J308" s="147">
        <f t="shared" si="141"/>
        <v>0</v>
      </c>
      <c r="K308" s="148"/>
      <c r="L308" s="17"/>
      <c r="M308" s="149" t="s">
        <v>1</v>
      </c>
      <c r="N308" s="75" t="s">
        <v>75</v>
      </c>
      <c r="O308" s="16"/>
      <c r="P308" s="150">
        <f t="shared" si="142"/>
        <v>0</v>
      </c>
      <c r="Q308" s="150">
        <v>0</v>
      </c>
      <c r="R308" s="150">
        <f t="shared" si="143"/>
        <v>0</v>
      </c>
      <c r="S308" s="150">
        <v>0</v>
      </c>
      <c r="T308" s="151">
        <f t="shared" si="144"/>
        <v>0</v>
      </c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52" t="s">
        <v>264</v>
      </c>
      <c r="AS308" s="16"/>
      <c r="AT308" s="152" t="s">
        <v>175</v>
      </c>
      <c r="AU308" s="152" t="s">
        <v>10</v>
      </c>
      <c r="AV308" s="16"/>
      <c r="AW308" s="16"/>
      <c r="AX308" s="16"/>
      <c r="AY308" s="3" t="s">
        <v>172</v>
      </c>
      <c r="AZ308" s="16"/>
      <c r="BA308" s="16"/>
      <c r="BB308" s="16"/>
      <c r="BC308" s="16"/>
      <c r="BD308" s="16"/>
      <c r="BE308" s="81">
        <f t="shared" si="145"/>
        <v>0</v>
      </c>
      <c r="BF308" s="81">
        <f t="shared" si="146"/>
        <v>0</v>
      </c>
      <c r="BG308" s="81">
        <f t="shared" si="147"/>
        <v>0</v>
      </c>
      <c r="BH308" s="81">
        <f t="shared" si="148"/>
        <v>0</v>
      </c>
      <c r="BI308" s="81">
        <f t="shared" si="149"/>
        <v>0</v>
      </c>
      <c r="BJ308" s="3" t="s">
        <v>10</v>
      </c>
      <c r="BK308" s="81">
        <f t="shared" si="150"/>
        <v>0</v>
      </c>
      <c r="BL308" s="3" t="s">
        <v>264</v>
      </c>
      <c r="BM308" s="152" t="s">
        <v>712</v>
      </c>
    </row>
    <row r="309" spans="1:65" ht="22.5" customHeight="1">
      <c r="A309" s="128"/>
      <c r="B309" s="129"/>
      <c r="C309" s="128"/>
      <c r="D309" s="130" t="s">
        <v>145</v>
      </c>
      <c r="E309" s="139" t="s">
        <v>755</v>
      </c>
      <c r="F309" s="139" t="s">
        <v>756</v>
      </c>
      <c r="G309" s="128"/>
      <c r="H309" s="128"/>
      <c r="I309" s="128"/>
      <c r="J309" s="140">
        <f>BK309</f>
        <v>0</v>
      </c>
      <c r="K309" s="128"/>
      <c r="L309" s="129"/>
      <c r="M309" s="133"/>
      <c r="N309" s="128"/>
      <c r="O309" s="128"/>
      <c r="P309" s="135">
        <f>SUM(P310:P321)</f>
        <v>0</v>
      </c>
      <c r="Q309" s="128"/>
      <c r="R309" s="135">
        <f>SUM(R310:R321)</f>
        <v>0.3129188</v>
      </c>
      <c r="S309" s="128"/>
      <c r="T309" s="136">
        <f>SUM(T310:T321)</f>
        <v>0</v>
      </c>
      <c r="U309" s="128"/>
      <c r="V309" s="128"/>
      <c r="W309" s="128"/>
      <c r="X309" s="128"/>
      <c r="Y309" s="128"/>
      <c r="Z309" s="128"/>
      <c r="AA309" s="128"/>
      <c r="AB309" s="128"/>
      <c r="AC309" s="128"/>
      <c r="AD309" s="128"/>
      <c r="AE309" s="128"/>
      <c r="AF309" s="128"/>
      <c r="AG309" s="128"/>
      <c r="AH309" s="128"/>
      <c r="AI309" s="128"/>
      <c r="AJ309" s="128"/>
      <c r="AK309" s="128"/>
      <c r="AL309" s="128"/>
      <c r="AM309" s="128"/>
      <c r="AN309" s="128"/>
      <c r="AO309" s="128"/>
      <c r="AP309" s="128"/>
      <c r="AQ309" s="128"/>
      <c r="AR309" s="130" t="s">
        <v>10</v>
      </c>
      <c r="AS309" s="128"/>
      <c r="AT309" s="137" t="s">
        <v>145</v>
      </c>
      <c r="AU309" s="137" t="s">
        <v>153</v>
      </c>
      <c r="AV309" s="128"/>
      <c r="AW309" s="128"/>
      <c r="AX309" s="128"/>
      <c r="AY309" s="130" t="s">
        <v>172</v>
      </c>
      <c r="AZ309" s="128"/>
      <c r="BA309" s="128"/>
      <c r="BB309" s="128"/>
      <c r="BC309" s="128"/>
      <c r="BD309" s="128"/>
      <c r="BE309" s="128"/>
      <c r="BF309" s="128"/>
      <c r="BG309" s="128"/>
      <c r="BH309" s="128"/>
      <c r="BI309" s="128"/>
      <c r="BJ309" s="128"/>
      <c r="BK309" s="138">
        <f>SUM(BK310:BK321)</f>
        <v>0</v>
      </c>
      <c r="BL309" s="128"/>
      <c r="BM309" s="128"/>
    </row>
    <row r="310" spans="1:65" ht="36" customHeight="1">
      <c r="A310" s="16"/>
      <c r="B310" s="17"/>
      <c r="C310" s="141" t="s">
        <v>660</v>
      </c>
      <c r="D310" s="141" t="s">
        <v>175</v>
      </c>
      <c r="E310" s="142" t="s">
        <v>758</v>
      </c>
      <c r="F310" s="143" t="s">
        <v>759</v>
      </c>
      <c r="G310" s="144" t="s">
        <v>178</v>
      </c>
      <c r="H310" s="145">
        <v>12.04</v>
      </c>
      <c r="I310" s="146"/>
      <c r="J310" s="147">
        <f>ROUND(I310*H310,2)</f>
        <v>0</v>
      </c>
      <c r="K310" s="148"/>
      <c r="L310" s="17"/>
      <c r="M310" s="149" t="s">
        <v>1</v>
      </c>
      <c r="N310" s="75" t="s">
        <v>75</v>
      </c>
      <c r="O310" s="16"/>
      <c r="P310" s="150">
        <f>O310*H310</f>
        <v>0</v>
      </c>
      <c r="Q310" s="150">
        <v>3.4499999999999999E-3</v>
      </c>
      <c r="R310" s="150">
        <f>Q310*H310</f>
        <v>4.1537999999999999E-2</v>
      </c>
      <c r="S310" s="150">
        <v>0</v>
      </c>
      <c r="T310" s="151">
        <f>S310*H310</f>
        <v>0</v>
      </c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52" t="s">
        <v>264</v>
      </c>
      <c r="AS310" s="16"/>
      <c r="AT310" s="152" t="s">
        <v>175</v>
      </c>
      <c r="AU310" s="152" t="s">
        <v>10</v>
      </c>
      <c r="AV310" s="16"/>
      <c r="AW310" s="16"/>
      <c r="AX310" s="16"/>
      <c r="AY310" s="3" t="s">
        <v>172</v>
      </c>
      <c r="AZ310" s="16"/>
      <c r="BA310" s="16"/>
      <c r="BB310" s="16"/>
      <c r="BC310" s="16"/>
      <c r="BD310" s="16"/>
      <c r="BE310" s="81">
        <f>IF(N310="základná",J310,0)</f>
        <v>0</v>
      </c>
      <c r="BF310" s="81">
        <f>IF(N310="znížená",J310,0)</f>
        <v>0</v>
      </c>
      <c r="BG310" s="81">
        <f>IF(N310="zákl. prenesená",J310,0)</f>
        <v>0</v>
      </c>
      <c r="BH310" s="81">
        <f>IF(N310="zníž. prenesená",J310,0)</f>
        <v>0</v>
      </c>
      <c r="BI310" s="81">
        <f>IF(N310="nulová",J310,0)</f>
        <v>0</v>
      </c>
      <c r="BJ310" s="3" t="s">
        <v>10</v>
      </c>
      <c r="BK310" s="81">
        <f>ROUND(I310*H310,2)</f>
        <v>0</v>
      </c>
      <c r="BL310" s="3" t="s">
        <v>264</v>
      </c>
      <c r="BM310" s="152" t="s">
        <v>760</v>
      </c>
    </row>
    <row r="311" spans="1:65" ht="14.25" customHeight="1">
      <c r="A311" s="153"/>
      <c r="B311" s="154"/>
      <c r="C311" s="153"/>
      <c r="D311" s="155" t="s">
        <v>181</v>
      </c>
      <c r="E311" s="156" t="s">
        <v>1</v>
      </c>
      <c r="F311" s="157" t="s">
        <v>1011</v>
      </c>
      <c r="G311" s="153"/>
      <c r="H311" s="158">
        <v>12.04</v>
      </c>
      <c r="I311" s="153"/>
      <c r="J311" s="153"/>
      <c r="K311" s="153"/>
      <c r="L311" s="154"/>
      <c r="M311" s="159"/>
      <c r="N311" s="153"/>
      <c r="O311" s="153"/>
      <c r="P311" s="153"/>
      <c r="Q311" s="153"/>
      <c r="R311" s="153"/>
      <c r="S311" s="153"/>
      <c r="T311" s="160"/>
      <c r="U311" s="153"/>
      <c r="V311" s="153"/>
      <c r="W311" s="153"/>
      <c r="X311" s="153"/>
      <c r="Y311" s="153"/>
      <c r="Z311" s="153"/>
      <c r="AA311" s="153"/>
      <c r="AB311" s="153"/>
      <c r="AC311" s="153"/>
      <c r="AD311" s="153"/>
      <c r="AE311" s="153"/>
      <c r="AF311" s="153"/>
      <c r="AG311" s="153"/>
      <c r="AH311" s="153"/>
      <c r="AI311" s="153"/>
      <c r="AJ311" s="153"/>
      <c r="AK311" s="153"/>
      <c r="AL311" s="153"/>
      <c r="AM311" s="153"/>
      <c r="AN311" s="153"/>
      <c r="AO311" s="153"/>
      <c r="AP311" s="153"/>
      <c r="AQ311" s="153"/>
      <c r="AR311" s="153"/>
      <c r="AS311" s="153"/>
      <c r="AT311" s="156" t="s">
        <v>181</v>
      </c>
      <c r="AU311" s="156" t="s">
        <v>10</v>
      </c>
      <c r="AV311" s="153" t="s">
        <v>10</v>
      </c>
      <c r="AW311" s="153" t="s">
        <v>64</v>
      </c>
      <c r="AX311" s="153" t="s">
        <v>15</v>
      </c>
      <c r="AY311" s="156" t="s">
        <v>172</v>
      </c>
      <c r="AZ311" s="153"/>
      <c r="BA311" s="153"/>
      <c r="BB311" s="153"/>
      <c r="BC311" s="153"/>
      <c r="BD311" s="153"/>
      <c r="BE311" s="153"/>
      <c r="BF311" s="153"/>
      <c r="BG311" s="153"/>
      <c r="BH311" s="153"/>
      <c r="BI311" s="153"/>
      <c r="BJ311" s="153"/>
      <c r="BK311" s="153"/>
      <c r="BL311" s="153"/>
      <c r="BM311" s="153"/>
    </row>
    <row r="312" spans="1:65" ht="14.25" customHeight="1">
      <c r="A312" s="161"/>
      <c r="B312" s="162"/>
      <c r="C312" s="161"/>
      <c r="D312" s="155" t="s">
        <v>181</v>
      </c>
      <c r="E312" s="163" t="s">
        <v>39</v>
      </c>
      <c r="F312" s="164" t="s">
        <v>196</v>
      </c>
      <c r="G312" s="161"/>
      <c r="H312" s="165">
        <v>12.04</v>
      </c>
      <c r="I312" s="161"/>
      <c r="J312" s="161"/>
      <c r="K312" s="161"/>
      <c r="L312" s="162"/>
      <c r="M312" s="166"/>
      <c r="N312" s="161"/>
      <c r="O312" s="161"/>
      <c r="P312" s="161"/>
      <c r="Q312" s="161"/>
      <c r="R312" s="161"/>
      <c r="S312" s="161"/>
      <c r="T312" s="167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3" t="s">
        <v>181</v>
      </c>
      <c r="AU312" s="163" t="s">
        <v>10</v>
      </c>
      <c r="AV312" s="161" t="s">
        <v>179</v>
      </c>
      <c r="AW312" s="161" t="s">
        <v>64</v>
      </c>
      <c r="AX312" s="161" t="s">
        <v>153</v>
      </c>
      <c r="AY312" s="163" t="s">
        <v>172</v>
      </c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</row>
    <row r="313" spans="1:65" ht="16.5" customHeight="1">
      <c r="A313" s="16"/>
      <c r="B313" s="17"/>
      <c r="C313" s="168" t="s">
        <v>666</v>
      </c>
      <c r="D313" s="168" t="s">
        <v>271</v>
      </c>
      <c r="E313" s="169" t="s">
        <v>768</v>
      </c>
      <c r="F313" s="170" t="s">
        <v>769</v>
      </c>
      <c r="G313" s="171" t="s">
        <v>178</v>
      </c>
      <c r="H313" s="172">
        <v>12.401</v>
      </c>
      <c r="I313" s="173"/>
      <c r="J313" s="174">
        <f t="shared" ref="J313:J314" si="151">ROUND(I313*H313,2)</f>
        <v>0</v>
      </c>
      <c r="K313" s="175"/>
      <c r="L313" s="176"/>
      <c r="M313" s="177" t="s">
        <v>1</v>
      </c>
      <c r="N313" s="178" t="s">
        <v>75</v>
      </c>
      <c r="O313" s="16"/>
      <c r="P313" s="150">
        <f t="shared" ref="P313:P314" si="152">O313*H313</f>
        <v>0</v>
      </c>
      <c r="Q313" s="150">
        <v>2.0799999999999999E-2</v>
      </c>
      <c r="R313" s="150">
        <f t="shared" ref="R313:R314" si="153">Q313*H313</f>
        <v>0.25794079999999997</v>
      </c>
      <c r="S313" s="150">
        <v>0</v>
      </c>
      <c r="T313" s="151">
        <f t="shared" ref="T313:T314" si="154">S313*H313</f>
        <v>0</v>
      </c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52" t="s">
        <v>277</v>
      </c>
      <c r="AS313" s="16"/>
      <c r="AT313" s="152" t="s">
        <v>271</v>
      </c>
      <c r="AU313" s="152" t="s">
        <v>10</v>
      </c>
      <c r="AV313" s="16"/>
      <c r="AW313" s="16"/>
      <c r="AX313" s="16"/>
      <c r="AY313" s="3" t="s">
        <v>172</v>
      </c>
      <c r="AZ313" s="16"/>
      <c r="BA313" s="16"/>
      <c r="BB313" s="16"/>
      <c r="BC313" s="16"/>
      <c r="BD313" s="16"/>
      <c r="BE313" s="81">
        <f t="shared" ref="BE313:BE314" si="155">IF(N313="základná",J313,0)</f>
        <v>0</v>
      </c>
      <c r="BF313" s="81">
        <f t="shared" ref="BF313:BF314" si="156">IF(N313="znížená",J313,0)</f>
        <v>0</v>
      </c>
      <c r="BG313" s="81">
        <f t="shared" ref="BG313:BG314" si="157">IF(N313="zákl. prenesená",J313,0)</f>
        <v>0</v>
      </c>
      <c r="BH313" s="81">
        <f t="shared" ref="BH313:BH314" si="158">IF(N313="zníž. prenesená",J313,0)</f>
        <v>0</v>
      </c>
      <c r="BI313" s="81">
        <f t="shared" ref="BI313:BI314" si="159">IF(N313="nulová",J313,0)</f>
        <v>0</v>
      </c>
      <c r="BJ313" s="3" t="s">
        <v>10</v>
      </c>
      <c r="BK313" s="81">
        <f t="shared" ref="BK313:BK314" si="160">ROUND(I313*H313,2)</f>
        <v>0</v>
      </c>
      <c r="BL313" s="3" t="s">
        <v>264</v>
      </c>
      <c r="BM313" s="152" t="s">
        <v>770</v>
      </c>
    </row>
    <row r="314" spans="1:65" ht="16.5" customHeight="1">
      <c r="A314" s="16"/>
      <c r="B314" s="17"/>
      <c r="C314" s="141" t="s">
        <v>670</v>
      </c>
      <c r="D314" s="141" t="s">
        <v>175</v>
      </c>
      <c r="E314" s="142" t="s">
        <v>771</v>
      </c>
      <c r="F314" s="143" t="s">
        <v>772</v>
      </c>
      <c r="G314" s="144" t="s">
        <v>261</v>
      </c>
      <c r="H314" s="145">
        <v>2</v>
      </c>
      <c r="I314" s="146"/>
      <c r="J314" s="147">
        <f t="shared" si="151"/>
        <v>0</v>
      </c>
      <c r="K314" s="148"/>
      <c r="L314" s="17"/>
      <c r="M314" s="149" t="s">
        <v>1</v>
      </c>
      <c r="N314" s="75" t="s">
        <v>75</v>
      </c>
      <c r="O314" s="16"/>
      <c r="P314" s="150">
        <f t="shared" si="152"/>
        <v>0</v>
      </c>
      <c r="Q314" s="150">
        <v>5.2599999999999999E-3</v>
      </c>
      <c r="R314" s="150">
        <f t="shared" si="153"/>
        <v>1.052E-2</v>
      </c>
      <c r="S314" s="150">
        <v>0</v>
      </c>
      <c r="T314" s="151">
        <f t="shared" si="154"/>
        <v>0</v>
      </c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52" t="s">
        <v>264</v>
      </c>
      <c r="AS314" s="16"/>
      <c r="AT314" s="152" t="s">
        <v>175</v>
      </c>
      <c r="AU314" s="152" t="s">
        <v>10</v>
      </c>
      <c r="AV314" s="16"/>
      <c r="AW314" s="16"/>
      <c r="AX314" s="16"/>
      <c r="AY314" s="3" t="s">
        <v>172</v>
      </c>
      <c r="AZ314" s="16"/>
      <c r="BA314" s="16"/>
      <c r="BB314" s="16"/>
      <c r="BC314" s="16"/>
      <c r="BD314" s="16"/>
      <c r="BE314" s="81">
        <f t="shared" si="155"/>
        <v>0</v>
      </c>
      <c r="BF314" s="81">
        <f t="shared" si="156"/>
        <v>0</v>
      </c>
      <c r="BG314" s="81">
        <f t="shared" si="157"/>
        <v>0</v>
      </c>
      <c r="BH314" s="81">
        <f t="shared" si="158"/>
        <v>0</v>
      </c>
      <c r="BI314" s="81">
        <f t="shared" si="159"/>
        <v>0</v>
      </c>
      <c r="BJ314" s="3" t="s">
        <v>10</v>
      </c>
      <c r="BK314" s="81">
        <f t="shared" si="160"/>
        <v>0</v>
      </c>
      <c r="BL314" s="3" t="s">
        <v>264</v>
      </c>
      <c r="BM314" s="152" t="s">
        <v>773</v>
      </c>
    </row>
    <row r="315" spans="1:65" ht="14.25" customHeight="1">
      <c r="A315" s="153"/>
      <c r="B315" s="154"/>
      <c r="C315" s="153"/>
      <c r="D315" s="155" t="s">
        <v>181</v>
      </c>
      <c r="E315" s="156" t="s">
        <v>1</v>
      </c>
      <c r="F315" s="157" t="s">
        <v>10</v>
      </c>
      <c r="G315" s="153"/>
      <c r="H315" s="158">
        <v>2</v>
      </c>
      <c r="I315" s="153"/>
      <c r="J315" s="153"/>
      <c r="K315" s="153"/>
      <c r="L315" s="154"/>
      <c r="M315" s="159"/>
      <c r="N315" s="153"/>
      <c r="O315" s="153"/>
      <c r="P315" s="153"/>
      <c r="Q315" s="153"/>
      <c r="R315" s="153"/>
      <c r="S315" s="153"/>
      <c r="T315" s="160"/>
      <c r="U315" s="153"/>
      <c r="V315" s="153"/>
      <c r="W315" s="153"/>
      <c r="X315" s="153"/>
      <c r="Y315" s="153"/>
      <c r="Z315" s="153"/>
      <c r="AA315" s="153"/>
      <c r="AB315" s="153"/>
      <c r="AC315" s="153"/>
      <c r="AD315" s="153"/>
      <c r="AE315" s="153"/>
      <c r="AF315" s="153"/>
      <c r="AG315" s="153"/>
      <c r="AH315" s="153"/>
      <c r="AI315" s="153"/>
      <c r="AJ315" s="153"/>
      <c r="AK315" s="153"/>
      <c r="AL315" s="153"/>
      <c r="AM315" s="153"/>
      <c r="AN315" s="153"/>
      <c r="AO315" s="153"/>
      <c r="AP315" s="153"/>
      <c r="AQ315" s="153"/>
      <c r="AR315" s="153"/>
      <c r="AS315" s="153"/>
      <c r="AT315" s="156" t="s">
        <v>181</v>
      </c>
      <c r="AU315" s="156" t="s">
        <v>10</v>
      </c>
      <c r="AV315" s="153" t="s">
        <v>10</v>
      </c>
      <c r="AW315" s="153" t="s">
        <v>64</v>
      </c>
      <c r="AX315" s="153" t="s">
        <v>153</v>
      </c>
      <c r="AY315" s="156" t="s">
        <v>172</v>
      </c>
      <c r="AZ315" s="153"/>
      <c r="BA315" s="153"/>
      <c r="BB315" s="153"/>
      <c r="BC315" s="153"/>
      <c r="BD315" s="153"/>
      <c r="BE315" s="153"/>
      <c r="BF315" s="153"/>
      <c r="BG315" s="153"/>
      <c r="BH315" s="153"/>
      <c r="BI315" s="153"/>
      <c r="BJ315" s="153"/>
      <c r="BK315" s="153"/>
      <c r="BL315" s="153"/>
      <c r="BM315" s="153"/>
    </row>
    <row r="316" spans="1:65" ht="16.5" customHeight="1">
      <c r="A316" s="16"/>
      <c r="B316" s="17"/>
      <c r="C316" s="168" t="s">
        <v>674</v>
      </c>
      <c r="D316" s="168" t="s">
        <v>271</v>
      </c>
      <c r="E316" s="169" t="s">
        <v>777</v>
      </c>
      <c r="F316" s="170" t="s">
        <v>778</v>
      </c>
      <c r="G316" s="171" t="s">
        <v>261</v>
      </c>
      <c r="H316" s="172">
        <v>2.02</v>
      </c>
      <c r="I316" s="173"/>
      <c r="J316" s="174">
        <f>ROUND(I316*H316,2)</f>
        <v>0</v>
      </c>
      <c r="K316" s="175"/>
      <c r="L316" s="176"/>
      <c r="M316" s="177" t="s">
        <v>1</v>
      </c>
      <c r="N316" s="178" t="s">
        <v>75</v>
      </c>
      <c r="O316" s="16"/>
      <c r="P316" s="150">
        <f>O316*H316</f>
        <v>0</v>
      </c>
      <c r="Q316" s="150">
        <v>1E-3</v>
      </c>
      <c r="R316" s="150">
        <f>Q316*H316</f>
        <v>2.0200000000000001E-3</v>
      </c>
      <c r="S316" s="150">
        <v>0</v>
      </c>
      <c r="T316" s="151">
        <f>S316*H316</f>
        <v>0</v>
      </c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52" t="s">
        <v>277</v>
      </c>
      <c r="AS316" s="16"/>
      <c r="AT316" s="152" t="s">
        <v>271</v>
      </c>
      <c r="AU316" s="152" t="s">
        <v>10</v>
      </c>
      <c r="AV316" s="16"/>
      <c r="AW316" s="16"/>
      <c r="AX316" s="16"/>
      <c r="AY316" s="3" t="s">
        <v>172</v>
      </c>
      <c r="AZ316" s="16"/>
      <c r="BA316" s="16"/>
      <c r="BB316" s="16"/>
      <c r="BC316" s="16"/>
      <c r="BD316" s="16"/>
      <c r="BE316" s="81">
        <f>IF(N316="základná",J316,0)</f>
        <v>0</v>
      </c>
      <c r="BF316" s="81">
        <f>IF(N316="znížená",J316,0)</f>
        <v>0</v>
      </c>
      <c r="BG316" s="81">
        <f>IF(N316="zákl. prenesená",J316,0)</f>
        <v>0</v>
      </c>
      <c r="BH316" s="81">
        <f>IF(N316="zníž. prenesená",J316,0)</f>
        <v>0</v>
      </c>
      <c r="BI316" s="81">
        <f>IF(N316="nulová",J316,0)</f>
        <v>0</v>
      </c>
      <c r="BJ316" s="3" t="s">
        <v>10</v>
      </c>
      <c r="BK316" s="81">
        <f>ROUND(I316*H316,2)</f>
        <v>0</v>
      </c>
      <c r="BL316" s="3" t="s">
        <v>264</v>
      </c>
      <c r="BM316" s="152" t="s">
        <v>779</v>
      </c>
    </row>
    <row r="317" spans="1:65" ht="14.25" customHeight="1">
      <c r="A317" s="153"/>
      <c r="B317" s="154"/>
      <c r="C317" s="153"/>
      <c r="D317" s="155" t="s">
        <v>181</v>
      </c>
      <c r="E317" s="153"/>
      <c r="F317" s="157" t="s">
        <v>1012</v>
      </c>
      <c r="G317" s="153"/>
      <c r="H317" s="158">
        <v>2.02</v>
      </c>
      <c r="I317" s="153"/>
      <c r="J317" s="153"/>
      <c r="K317" s="153"/>
      <c r="L317" s="154"/>
      <c r="M317" s="159"/>
      <c r="N317" s="153"/>
      <c r="O317" s="153"/>
      <c r="P317" s="153"/>
      <c r="Q317" s="153"/>
      <c r="R317" s="153"/>
      <c r="S317" s="153"/>
      <c r="T317" s="160"/>
      <c r="U317" s="153"/>
      <c r="V317" s="153"/>
      <c r="W317" s="153"/>
      <c r="X317" s="153"/>
      <c r="Y317" s="153"/>
      <c r="Z317" s="153"/>
      <c r="AA317" s="153"/>
      <c r="AB317" s="153"/>
      <c r="AC317" s="153"/>
      <c r="AD317" s="153"/>
      <c r="AE317" s="153"/>
      <c r="AF317" s="153"/>
      <c r="AG317" s="153"/>
      <c r="AH317" s="153"/>
      <c r="AI317" s="153"/>
      <c r="AJ317" s="153"/>
      <c r="AK317" s="153"/>
      <c r="AL317" s="153"/>
      <c r="AM317" s="153"/>
      <c r="AN317" s="153"/>
      <c r="AO317" s="153"/>
      <c r="AP317" s="153"/>
      <c r="AQ317" s="153"/>
      <c r="AR317" s="153"/>
      <c r="AS317" s="153"/>
      <c r="AT317" s="156" t="s">
        <v>181</v>
      </c>
      <c r="AU317" s="156" t="s">
        <v>10</v>
      </c>
      <c r="AV317" s="153" t="s">
        <v>10</v>
      </c>
      <c r="AW317" s="153" t="s">
        <v>4</v>
      </c>
      <c r="AX317" s="153" t="s">
        <v>153</v>
      </c>
      <c r="AY317" s="156" t="s">
        <v>172</v>
      </c>
      <c r="AZ317" s="153"/>
      <c r="BA317" s="153"/>
      <c r="BB317" s="153"/>
      <c r="BC317" s="153"/>
      <c r="BD317" s="153"/>
      <c r="BE317" s="153"/>
      <c r="BF317" s="153"/>
      <c r="BG317" s="153"/>
      <c r="BH317" s="153"/>
      <c r="BI317" s="153"/>
      <c r="BJ317" s="153"/>
      <c r="BK317" s="153"/>
      <c r="BL317" s="153"/>
      <c r="BM317" s="153"/>
    </row>
    <row r="318" spans="1:65" ht="16.5" customHeight="1">
      <c r="A318" s="16"/>
      <c r="B318" s="17"/>
      <c r="C318" s="141" t="s">
        <v>680</v>
      </c>
      <c r="D318" s="141" t="s">
        <v>175</v>
      </c>
      <c r="E318" s="142" t="s">
        <v>1013</v>
      </c>
      <c r="F318" s="143" t="s">
        <v>1014</v>
      </c>
      <c r="G318" s="144" t="s">
        <v>193</v>
      </c>
      <c r="H318" s="145">
        <v>1</v>
      </c>
      <c r="I318" s="146"/>
      <c r="J318" s="147">
        <f t="shared" ref="J318:J319" si="161">ROUND(I318*H318,2)</f>
        <v>0</v>
      </c>
      <c r="K318" s="148"/>
      <c r="L318" s="17"/>
      <c r="M318" s="149" t="s">
        <v>1</v>
      </c>
      <c r="N318" s="75" t="s">
        <v>75</v>
      </c>
      <c r="O318" s="16"/>
      <c r="P318" s="150">
        <f t="shared" ref="P318:P319" si="162">O318*H318</f>
        <v>0</v>
      </c>
      <c r="Q318" s="150">
        <v>8.9999999999999998E-4</v>
      </c>
      <c r="R318" s="150">
        <f t="shared" ref="R318:R319" si="163">Q318*H318</f>
        <v>8.9999999999999998E-4</v>
      </c>
      <c r="S318" s="150">
        <v>0</v>
      </c>
      <c r="T318" s="151">
        <f t="shared" ref="T318:T319" si="164">S318*H318</f>
        <v>0</v>
      </c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52" t="s">
        <v>264</v>
      </c>
      <c r="AS318" s="16"/>
      <c r="AT318" s="152" t="s">
        <v>175</v>
      </c>
      <c r="AU318" s="152" t="s">
        <v>10</v>
      </c>
      <c r="AV318" s="16"/>
      <c r="AW318" s="16"/>
      <c r="AX318" s="16"/>
      <c r="AY318" s="3" t="s">
        <v>172</v>
      </c>
      <c r="AZ318" s="16"/>
      <c r="BA318" s="16"/>
      <c r="BB318" s="16"/>
      <c r="BC318" s="16"/>
      <c r="BD318" s="16"/>
      <c r="BE318" s="81">
        <f t="shared" ref="BE318:BE319" si="165">IF(N318="základná",J318,0)</f>
        <v>0</v>
      </c>
      <c r="BF318" s="81">
        <f t="shared" ref="BF318:BF319" si="166">IF(N318="znížená",J318,0)</f>
        <v>0</v>
      </c>
      <c r="BG318" s="81">
        <f t="shared" ref="BG318:BG319" si="167">IF(N318="zákl. prenesená",J318,0)</f>
        <v>0</v>
      </c>
      <c r="BH318" s="81">
        <f t="shared" ref="BH318:BH319" si="168">IF(N318="zníž. prenesená",J318,0)</f>
        <v>0</v>
      </c>
      <c r="BI318" s="81">
        <f t="shared" ref="BI318:BI319" si="169">IF(N318="nulová",J318,0)</f>
        <v>0</v>
      </c>
      <c r="BJ318" s="3" t="s">
        <v>10</v>
      </c>
      <c r="BK318" s="81">
        <f t="shared" ref="BK318:BK319" si="170">ROUND(I318*H318,2)</f>
        <v>0</v>
      </c>
      <c r="BL318" s="3" t="s">
        <v>264</v>
      </c>
      <c r="BM318" s="152" t="s">
        <v>1015</v>
      </c>
    </row>
    <row r="319" spans="1:65" ht="16.5" customHeight="1">
      <c r="A319" s="16"/>
      <c r="B319" s="17"/>
      <c r="C319" s="168" t="s">
        <v>686</v>
      </c>
      <c r="D319" s="168" t="s">
        <v>271</v>
      </c>
      <c r="E319" s="169" t="s">
        <v>1016</v>
      </c>
      <c r="F319" s="170" t="s">
        <v>1017</v>
      </c>
      <c r="G319" s="171" t="s">
        <v>193</v>
      </c>
      <c r="H319" s="172">
        <v>1</v>
      </c>
      <c r="I319" s="173"/>
      <c r="J319" s="174">
        <f t="shared" si="161"/>
        <v>0</v>
      </c>
      <c r="K319" s="175"/>
      <c r="L319" s="176"/>
      <c r="M319" s="177" t="s">
        <v>1</v>
      </c>
      <c r="N319" s="178" t="s">
        <v>75</v>
      </c>
      <c r="O319" s="16"/>
      <c r="P319" s="150">
        <f t="shared" si="162"/>
        <v>0</v>
      </c>
      <c r="Q319" s="150">
        <v>0</v>
      </c>
      <c r="R319" s="150">
        <f t="shared" si="163"/>
        <v>0</v>
      </c>
      <c r="S319" s="150">
        <v>0</v>
      </c>
      <c r="T319" s="151">
        <f t="shared" si="164"/>
        <v>0</v>
      </c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52" t="s">
        <v>277</v>
      </c>
      <c r="AS319" s="16"/>
      <c r="AT319" s="152" t="s">
        <v>271</v>
      </c>
      <c r="AU319" s="152" t="s">
        <v>10</v>
      </c>
      <c r="AV319" s="16"/>
      <c r="AW319" s="16"/>
      <c r="AX319" s="16"/>
      <c r="AY319" s="3" t="s">
        <v>172</v>
      </c>
      <c r="AZ319" s="16"/>
      <c r="BA319" s="16"/>
      <c r="BB319" s="16"/>
      <c r="BC319" s="16"/>
      <c r="BD319" s="16"/>
      <c r="BE319" s="81">
        <f t="shared" si="165"/>
        <v>0</v>
      </c>
      <c r="BF319" s="81">
        <f t="shared" si="166"/>
        <v>0</v>
      </c>
      <c r="BG319" s="81">
        <f t="shared" si="167"/>
        <v>0</v>
      </c>
      <c r="BH319" s="81">
        <f t="shared" si="168"/>
        <v>0</v>
      </c>
      <c r="BI319" s="81">
        <f t="shared" si="169"/>
        <v>0</v>
      </c>
      <c r="BJ319" s="3" t="s">
        <v>10</v>
      </c>
      <c r="BK319" s="81">
        <f t="shared" si="170"/>
        <v>0</v>
      </c>
      <c r="BL319" s="3" t="s">
        <v>264</v>
      </c>
      <c r="BM319" s="152" t="s">
        <v>788</v>
      </c>
    </row>
    <row r="320" spans="1:65" ht="14.25" customHeight="1">
      <c r="A320" s="153"/>
      <c r="B320" s="154"/>
      <c r="C320" s="153"/>
      <c r="D320" s="155" t="s">
        <v>181</v>
      </c>
      <c r="E320" s="156" t="s">
        <v>1</v>
      </c>
      <c r="F320" s="157" t="s">
        <v>153</v>
      </c>
      <c r="G320" s="153"/>
      <c r="H320" s="158">
        <v>1</v>
      </c>
      <c r="I320" s="153"/>
      <c r="J320" s="153"/>
      <c r="K320" s="153"/>
      <c r="L320" s="154"/>
      <c r="M320" s="159"/>
      <c r="N320" s="153"/>
      <c r="O320" s="153"/>
      <c r="P320" s="153"/>
      <c r="Q320" s="153"/>
      <c r="R320" s="153"/>
      <c r="S320" s="153"/>
      <c r="T320" s="160"/>
      <c r="U320" s="153"/>
      <c r="V320" s="153"/>
      <c r="W320" s="153"/>
      <c r="X320" s="153"/>
      <c r="Y320" s="153"/>
      <c r="Z320" s="153"/>
      <c r="AA320" s="153"/>
      <c r="AB320" s="153"/>
      <c r="AC320" s="153"/>
      <c r="AD320" s="153"/>
      <c r="AE320" s="153"/>
      <c r="AF320" s="153"/>
      <c r="AG320" s="153"/>
      <c r="AH320" s="153"/>
      <c r="AI320" s="153"/>
      <c r="AJ320" s="153"/>
      <c r="AK320" s="153"/>
      <c r="AL320" s="153"/>
      <c r="AM320" s="153"/>
      <c r="AN320" s="153"/>
      <c r="AO320" s="153"/>
      <c r="AP320" s="153"/>
      <c r="AQ320" s="153"/>
      <c r="AR320" s="153"/>
      <c r="AS320" s="153"/>
      <c r="AT320" s="156" t="s">
        <v>181</v>
      </c>
      <c r="AU320" s="156" t="s">
        <v>10</v>
      </c>
      <c r="AV320" s="153" t="s">
        <v>10</v>
      </c>
      <c r="AW320" s="153" t="s">
        <v>64</v>
      </c>
      <c r="AX320" s="153" t="s">
        <v>153</v>
      </c>
      <c r="AY320" s="156" t="s">
        <v>172</v>
      </c>
      <c r="AZ320" s="153"/>
      <c r="BA320" s="153"/>
      <c r="BB320" s="153"/>
      <c r="BC320" s="153"/>
      <c r="BD320" s="153"/>
      <c r="BE320" s="153"/>
      <c r="BF320" s="153"/>
      <c r="BG320" s="153"/>
      <c r="BH320" s="153"/>
      <c r="BI320" s="153"/>
      <c r="BJ320" s="153"/>
      <c r="BK320" s="153"/>
      <c r="BL320" s="153"/>
      <c r="BM320" s="153"/>
    </row>
    <row r="321" spans="1:65" ht="24" customHeight="1">
      <c r="A321" s="16"/>
      <c r="B321" s="17"/>
      <c r="C321" s="141" t="s">
        <v>691</v>
      </c>
      <c r="D321" s="141" t="s">
        <v>175</v>
      </c>
      <c r="E321" s="142" t="s">
        <v>790</v>
      </c>
      <c r="F321" s="143" t="s">
        <v>791</v>
      </c>
      <c r="G321" s="144" t="s">
        <v>298</v>
      </c>
      <c r="H321" s="179"/>
      <c r="I321" s="146"/>
      <c r="J321" s="147">
        <f>ROUND(I321*H321,2)</f>
        <v>0</v>
      </c>
      <c r="K321" s="148"/>
      <c r="L321" s="17"/>
      <c r="M321" s="149" t="s">
        <v>1</v>
      </c>
      <c r="N321" s="75" t="s">
        <v>75</v>
      </c>
      <c r="O321" s="16"/>
      <c r="P321" s="150">
        <f>O321*H321</f>
        <v>0</v>
      </c>
      <c r="Q321" s="150">
        <v>0</v>
      </c>
      <c r="R321" s="150">
        <f>Q321*H321</f>
        <v>0</v>
      </c>
      <c r="S321" s="150">
        <v>0</v>
      </c>
      <c r="T321" s="151">
        <f>S321*H321</f>
        <v>0</v>
      </c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52" t="s">
        <v>264</v>
      </c>
      <c r="AS321" s="16"/>
      <c r="AT321" s="152" t="s">
        <v>175</v>
      </c>
      <c r="AU321" s="152" t="s">
        <v>10</v>
      </c>
      <c r="AV321" s="16"/>
      <c r="AW321" s="16"/>
      <c r="AX321" s="16"/>
      <c r="AY321" s="3" t="s">
        <v>172</v>
      </c>
      <c r="AZ321" s="16"/>
      <c r="BA321" s="16"/>
      <c r="BB321" s="16"/>
      <c r="BC321" s="16"/>
      <c r="BD321" s="16"/>
      <c r="BE321" s="81">
        <f>IF(N321="základná",J321,0)</f>
        <v>0</v>
      </c>
      <c r="BF321" s="81">
        <f>IF(N321="znížená",J321,0)</f>
        <v>0</v>
      </c>
      <c r="BG321" s="81">
        <f>IF(N321="zákl. prenesená",J321,0)</f>
        <v>0</v>
      </c>
      <c r="BH321" s="81">
        <f>IF(N321="zníž. prenesená",J321,0)</f>
        <v>0</v>
      </c>
      <c r="BI321" s="81">
        <f>IF(N321="nulová",J321,0)</f>
        <v>0</v>
      </c>
      <c r="BJ321" s="3" t="s">
        <v>10</v>
      </c>
      <c r="BK321" s="81">
        <f>ROUND(I321*H321,2)</f>
        <v>0</v>
      </c>
      <c r="BL321" s="3" t="s">
        <v>264</v>
      </c>
      <c r="BM321" s="152" t="s">
        <v>792</v>
      </c>
    </row>
    <row r="322" spans="1:65" ht="22.5" customHeight="1">
      <c r="A322" s="128"/>
      <c r="B322" s="129"/>
      <c r="C322" s="128"/>
      <c r="D322" s="130" t="s">
        <v>145</v>
      </c>
      <c r="E322" s="139" t="s">
        <v>793</v>
      </c>
      <c r="F322" s="139" t="s">
        <v>794</v>
      </c>
      <c r="G322" s="128"/>
      <c r="H322" s="128"/>
      <c r="I322" s="128"/>
      <c r="J322" s="140">
        <f>BK322</f>
        <v>0</v>
      </c>
      <c r="K322" s="128"/>
      <c r="L322" s="129"/>
      <c r="M322" s="133"/>
      <c r="N322" s="128"/>
      <c r="O322" s="128"/>
      <c r="P322" s="135">
        <f>SUM(P323:P324)</f>
        <v>0</v>
      </c>
      <c r="Q322" s="128"/>
      <c r="R322" s="135">
        <f>SUM(R323:R324)</f>
        <v>4.2419999999999996E-4</v>
      </c>
      <c r="S322" s="128"/>
      <c r="T322" s="136">
        <f>SUM(T323:T324)</f>
        <v>0</v>
      </c>
      <c r="U322" s="128"/>
      <c r="V322" s="128"/>
      <c r="W322" s="128"/>
      <c r="X322" s="128"/>
      <c r="Y322" s="128"/>
      <c r="Z322" s="128"/>
      <c r="AA322" s="128"/>
      <c r="AB322" s="128"/>
      <c r="AC322" s="128"/>
      <c r="AD322" s="128"/>
      <c r="AE322" s="128"/>
      <c r="AF322" s="128"/>
      <c r="AG322" s="128"/>
      <c r="AH322" s="128"/>
      <c r="AI322" s="128"/>
      <c r="AJ322" s="128"/>
      <c r="AK322" s="128"/>
      <c r="AL322" s="128"/>
      <c r="AM322" s="128"/>
      <c r="AN322" s="128"/>
      <c r="AO322" s="128"/>
      <c r="AP322" s="128"/>
      <c r="AQ322" s="128"/>
      <c r="AR322" s="130" t="s">
        <v>10</v>
      </c>
      <c r="AS322" s="128"/>
      <c r="AT322" s="137" t="s">
        <v>145</v>
      </c>
      <c r="AU322" s="137" t="s">
        <v>153</v>
      </c>
      <c r="AV322" s="128"/>
      <c r="AW322" s="128"/>
      <c r="AX322" s="128"/>
      <c r="AY322" s="130" t="s">
        <v>172</v>
      </c>
      <c r="AZ322" s="128"/>
      <c r="BA322" s="128"/>
      <c r="BB322" s="128"/>
      <c r="BC322" s="128"/>
      <c r="BD322" s="128"/>
      <c r="BE322" s="128"/>
      <c r="BF322" s="128"/>
      <c r="BG322" s="128"/>
      <c r="BH322" s="128"/>
      <c r="BI322" s="128"/>
      <c r="BJ322" s="128"/>
      <c r="BK322" s="138">
        <f>SUM(BK323:BK324)</f>
        <v>0</v>
      </c>
      <c r="BL322" s="128"/>
      <c r="BM322" s="128"/>
    </row>
    <row r="323" spans="1:65" ht="24" customHeight="1">
      <c r="A323" s="16"/>
      <c r="B323" s="17"/>
      <c r="C323" s="141" t="s">
        <v>696</v>
      </c>
      <c r="D323" s="141" t="s">
        <v>175</v>
      </c>
      <c r="E323" s="142" t="s">
        <v>807</v>
      </c>
      <c r="F323" s="143" t="s">
        <v>808</v>
      </c>
      <c r="G323" s="144" t="s">
        <v>178</v>
      </c>
      <c r="H323" s="145">
        <v>1.5149999999999999</v>
      </c>
      <c r="I323" s="146"/>
      <c r="J323" s="147">
        <f>ROUND(I323*H323,2)</f>
        <v>0</v>
      </c>
      <c r="K323" s="148"/>
      <c r="L323" s="17"/>
      <c r="M323" s="149" t="s">
        <v>1</v>
      </c>
      <c r="N323" s="75" t="s">
        <v>75</v>
      </c>
      <c r="O323" s="16"/>
      <c r="P323" s="150">
        <f>O323*H323</f>
        <v>0</v>
      </c>
      <c r="Q323" s="150">
        <v>2.7999999999999998E-4</v>
      </c>
      <c r="R323" s="150">
        <f>Q323*H323</f>
        <v>4.2419999999999996E-4</v>
      </c>
      <c r="S323" s="150">
        <v>0</v>
      </c>
      <c r="T323" s="151">
        <f>S323*H323</f>
        <v>0</v>
      </c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52" t="s">
        <v>264</v>
      </c>
      <c r="AS323" s="16"/>
      <c r="AT323" s="152" t="s">
        <v>175</v>
      </c>
      <c r="AU323" s="152" t="s">
        <v>10</v>
      </c>
      <c r="AV323" s="16"/>
      <c r="AW323" s="16"/>
      <c r="AX323" s="16"/>
      <c r="AY323" s="3" t="s">
        <v>172</v>
      </c>
      <c r="AZ323" s="16"/>
      <c r="BA323" s="16"/>
      <c r="BB323" s="16"/>
      <c r="BC323" s="16"/>
      <c r="BD323" s="16"/>
      <c r="BE323" s="81">
        <f>IF(N323="základná",J323,0)</f>
        <v>0</v>
      </c>
      <c r="BF323" s="81">
        <f>IF(N323="znížená",J323,0)</f>
        <v>0</v>
      </c>
      <c r="BG323" s="81">
        <f>IF(N323="zákl. prenesená",J323,0)</f>
        <v>0</v>
      </c>
      <c r="BH323" s="81">
        <f>IF(N323="zníž. prenesená",J323,0)</f>
        <v>0</v>
      </c>
      <c r="BI323" s="81">
        <f>IF(N323="nulová",J323,0)</f>
        <v>0</v>
      </c>
      <c r="BJ323" s="3" t="s">
        <v>10</v>
      </c>
      <c r="BK323" s="81">
        <f>ROUND(I323*H323,2)</f>
        <v>0</v>
      </c>
      <c r="BL323" s="3" t="s">
        <v>264</v>
      </c>
      <c r="BM323" s="152" t="s">
        <v>809</v>
      </c>
    </row>
    <row r="324" spans="1:65" ht="14.25" customHeight="1">
      <c r="A324" s="153"/>
      <c r="B324" s="154"/>
      <c r="C324" s="153"/>
      <c r="D324" s="155" t="s">
        <v>181</v>
      </c>
      <c r="E324" s="156" t="s">
        <v>1</v>
      </c>
      <c r="F324" s="157" t="s">
        <v>1018</v>
      </c>
      <c r="G324" s="153"/>
      <c r="H324" s="158">
        <v>1.5149999999999999</v>
      </c>
      <c r="I324" s="153"/>
      <c r="J324" s="153"/>
      <c r="K324" s="153"/>
      <c r="L324" s="154"/>
      <c r="M324" s="159"/>
      <c r="N324" s="153"/>
      <c r="O324" s="153"/>
      <c r="P324" s="153"/>
      <c r="Q324" s="153"/>
      <c r="R324" s="153"/>
      <c r="S324" s="153"/>
      <c r="T324" s="160"/>
      <c r="U324" s="153"/>
      <c r="V324" s="153"/>
      <c r="W324" s="153"/>
      <c r="X324" s="153"/>
      <c r="Y324" s="153"/>
      <c r="Z324" s="153"/>
      <c r="AA324" s="153"/>
      <c r="AB324" s="153"/>
      <c r="AC324" s="153"/>
      <c r="AD324" s="153"/>
      <c r="AE324" s="153"/>
      <c r="AF324" s="153"/>
      <c r="AG324" s="153"/>
      <c r="AH324" s="153"/>
      <c r="AI324" s="153"/>
      <c r="AJ324" s="153"/>
      <c r="AK324" s="153"/>
      <c r="AL324" s="153"/>
      <c r="AM324" s="153"/>
      <c r="AN324" s="153"/>
      <c r="AO324" s="153"/>
      <c r="AP324" s="153"/>
      <c r="AQ324" s="153"/>
      <c r="AR324" s="153"/>
      <c r="AS324" s="153"/>
      <c r="AT324" s="156" t="s">
        <v>181</v>
      </c>
      <c r="AU324" s="156" t="s">
        <v>10</v>
      </c>
      <c r="AV324" s="153" t="s">
        <v>10</v>
      </c>
      <c r="AW324" s="153" t="s">
        <v>64</v>
      </c>
      <c r="AX324" s="153" t="s">
        <v>153</v>
      </c>
      <c r="AY324" s="156" t="s">
        <v>172</v>
      </c>
      <c r="AZ324" s="153"/>
      <c r="BA324" s="153"/>
      <c r="BB324" s="153"/>
      <c r="BC324" s="153"/>
      <c r="BD324" s="153"/>
      <c r="BE324" s="153"/>
      <c r="BF324" s="153"/>
      <c r="BG324" s="153"/>
      <c r="BH324" s="153"/>
      <c r="BI324" s="153"/>
      <c r="BJ324" s="153"/>
      <c r="BK324" s="153"/>
      <c r="BL324" s="153"/>
      <c r="BM324" s="153"/>
    </row>
    <row r="325" spans="1:65" ht="22.5" customHeight="1">
      <c r="A325" s="128"/>
      <c r="B325" s="129"/>
      <c r="C325" s="128"/>
      <c r="D325" s="130" t="s">
        <v>145</v>
      </c>
      <c r="E325" s="139" t="s">
        <v>820</v>
      </c>
      <c r="F325" s="139" t="s">
        <v>821</v>
      </c>
      <c r="G325" s="128"/>
      <c r="H325" s="128"/>
      <c r="I325" s="128"/>
      <c r="J325" s="140">
        <f>BK325</f>
        <v>0</v>
      </c>
      <c r="K325" s="128"/>
      <c r="L325" s="129"/>
      <c r="M325" s="133"/>
      <c r="N325" s="128"/>
      <c r="O325" s="128"/>
      <c r="P325" s="135">
        <f>SUM(P326:P339)</f>
        <v>0</v>
      </c>
      <c r="Q325" s="128"/>
      <c r="R325" s="135">
        <f>SUM(R326:R339)</f>
        <v>4.8792100000000001E-3</v>
      </c>
      <c r="S325" s="128"/>
      <c r="T325" s="136">
        <f>SUM(T326:T339)</f>
        <v>0</v>
      </c>
      <c r="U325" s="128"/>
      <c r="V325" s="128"/>
      <c r="W325" s="128"/>
      <c r="X325" s="128"/>
      <c r="Y325" s="128"/>
      <c r="Z325" s="128"/>
      <c r="AA325" s="128"/>
      <c r="AB325" s="128"/>
      <c r="AC325" s="128"/>
      <c r="AD325" s="128"/>
      <c r="AE325" s="128"/>
      <c r="AF325" s="128"/>
      <c r="AG325" s="128"/>
      <c r="AH325" s="128"/>
      <c r="AI325" s="128"/>
      <c r="AJ325" s="128"/>
      <c r="AK325" s="128"/>
      <c r="AL325" s="128"/>
      <c r="AM325" s="128"/>
      <c r="AN325" s="128"/>
      <c r="AO325" s="128"/>
      <c r="AP325" s="128"/>
      <c r="AQ325" s="128"/>
      <c r="AR325" s="130" t="s">
        <v>10</v>
      </c>
      <c r="AS325" s="128"/>
      <c r="AT325" s="137" t="s">
        <v>145</v>
      </c>
      <c r="AU325" s="137" t="s">
        <v>153</v>
      </c>
      <c r="AV325" s="128"/>
      <c r="AW325" s="128"/>
      <c r="AX325" s="128"/>
      <c r="AY325" s="130" t="s">
        <v>172</v>
      </c>
      <c r="AZ325" s="128"/>
      <c r="BA325" s="128"/>
      <c r="BB325" s="128"/>
      <c r="BC325" s="128"/>
      <c r="BD325" s="128"/>
      <c r="BE325" s="128"/>
      <c r="BF325" s="128"/>
      <c r="BG325" s="128"/>
      <c r="BH325" s="128"/>
      <c r="BI325" s="128"/>
      <c r="BJ325" s="128"/>
      <c r="BK325" s="138">
        <f>SUM(BK326:BK339)</f>
        <v>0</v>
      </c>
      <c r="BL325" s="128"/>
      <c r="BM325" s="128"/>
    </row>
    <row r="326" spans="1:65" ht="16.5" customHeight="1">
      <c r="A326" s="16"/>
      <c r="B326" s="17"/>
      <c r="C326" s="141" t="s">
        <v>700</v>
      </c>
      <c r="D326" s="141" t="s">
        <v>175</v>
      </c>
      <c r="E326" s="142" t="s">
        <v>823</v>
      </c>
      <c r="F326" s="143" t="s">
        <v>824</v>
      </c>
      <c r="G326" s="144" t="s">
        <v>178</v>
      </c>
      <c r="H326" s="145">
        <v>11.347</v>
      </c>
      <c r="I326" s="146"/>
      <c r="J326" s="147">
        <f>ROUND(I326*H326,2)</f>
        <v>0</v>
      </c>
      <c r="K326" s="148"/>
      <c r="L326" s="17"/>
      <c r="M326" s="149" t="s">
        <v>1</v>
      </c>
      <c r="N326" s="75" t="s">
        <v>75</v>
      </c>
      <c r="O326" s="16"/>
      <c r="P326" s="150">
        <f>O326*H326</f>
        <v>0</v>
      </c>
      <c r="Q326" s="150">
        <v>0</v>
      </c>
      <c r="R326" s="150">
        <f>Q326*H326</f>
        <v>0</v>
      </c>
      <c r="S326" s="150">
        <v>0</v>
      </c>
      <c r="T326" s="151">
        <f>S326*H326</f>
        <v>0</v>
      </c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52" t="s">
        <v>264</v>
      </c>
      <c r="AS326" s="16"/>
      <c r="AT326" s="152" t="s">
        <v>175</v>
      </c>
      <c r="AU326" s="152" t="s">
        <v>10</v>
      </c>
      <c r="AV326" s="16"/>
      <c r="AW326" s="16"/>
      <c r="AX326" s="16"/>
      <c r="AY326" s="3" t="s">
        <v>172</v>
      </c>
      <c r="AZ326" s="16"/>
      <c r="BA326" s="16"/>
      <c r="BB326" s="16"/>
      <c r="BC326" s="16"/>
      <c r="BD326" s="16"/>
      <c r="BE326" s="81">
        <f>IF(N326="základná",J326,0)</f>
        <v>0</v>
      </c>
      <c r="BF326" s="81">
        <f>IF(N326="znížená",J326,0)</f>
        <v>0</v>
      </c>
      <c r="BG326" s="81">
        <f>IF(N326="zákl. prenesená",J326,0)</f>
        <v>0</v>
      </c>
      <c r="BH326" s="81">
        <f>IF(N326="zníž. prenesená",J326,0)</f>
        <v>0</v>
      </c>
      <c r="BI326" s="81">
        <f>IF(N326="nulová",J326,0)</f>
        <v>0</v>
      </c>
      <c r="BJ326" s="3" t="s">
        <v>10</v>
      </c>
      <c r="BK326" s="81">
        <f>ROUND(I326*H326,2)</f>
        <v>0</v>
      </c>
      <c r="BL326" s="3" t="s">
        <v>264</v>
      </c>
      <c r="BM326" s="152" t="s">
        <v>825</v>
      </c>
    </row>
    <row r="327" spans="1:65" ht="14.25" customHeight="1">
      <c r="A327" s="153"/>
      <c r="B327" s="154"/>
      <c r="C327" s="153"/>
      <c r="D327" s="155" t="s">
        <v>181</v>
      </c>
      <c r="E327" s="156" t="s">
        <v>1</v>
      </c>
      <c r="F327" s="157" t="s">
        <v>44</v>
      </c>
      <c r="G327" s="153"/>
      <c r="H327" s="158">
        <v>2.9830000000000001</v>
      </c>
      <c r="I327" s="153"/>
      <c r="J327" s="153"/>
      <c r="K327" s="153"/>
      <c r="L327" s="154"/>
      <c r="M327" s="159"/>
      <c r="N327" s="153"/>
      <c r="O327" s="153"/>
      <c r="P327" s="153"/>
      <c r="Q327" s="153"/>
      <c r="R327" s="153"/>
      <c r="S327" s="153"/>
      <c r="T327" s="160"/>
      <c r="U327" s="153"/>
      <c r="V327" s="153"/>
      <c r="W327" s="153"/>
      <c r="X327" s="153"/>
      <c r="Y327" s="153"/>
      <c r="Z327" s="153"/>
      <c r="AA327" s="153"/>
      <c r="AB327" s="153"/>
      <c r="AC327" s="153"/>
      <c r="AD327" s="153"/>
      <c r="AE327" s="153"/>
      <c r="AF327" s="153"/>
      <c r="AG327" s="153"/>
      <c r="AH327" s="153"/>
      <c r="AI327" s="153"/>
      <c r="AJ327" s="153"/>
      <c r="AK327" s="153"/>
      <c r="AL327" s="153"/>
      <c r="AM327" s="153"/>
      <c r="AN327" s="153"/>
      <c r="AO327" s="153"/>
      <c r="AP327" s="153"/>
      <c r="AQ327" s="153"/>
      <c r="AR327" s="153"/>
      <c r="AS327" s="153"/>
      <c r="AT327" s="156" t="s">
        <v>181</v>
      </c>
      <c r="AU327" s="156" t="s">
        <v>10</v>
      </c>
      <c r="AV327" s="153" t="s">
        <v>10</v>
      </c>
      <c r="AW327" s="153" t="s">
        <v>64</v>
      </c>
      <c r="AX327" s="153" t="s">
        <v>15</v>
      </c>
      <c r="AY327" s="156" t="s">
        <v>172</v>
      </c>
      <c r="AZ327" s="153"/>
      <c r="BA327" s="153"/>
      <c r="BB327" s="153"/>
      <c r="BC327" s="153"/>
      <c r="BD327" s="153"/>
      <c r="BE327" s="153"/>
      <c r="BF327" s="153"/>
      <c r="BG327" s="153"/>
      <c r="BH327" s="153"/>
      <c r="BI327" s="153"/>
      <c r="BJ327" s="153"/>
      <c r="BK327" s="153"/>
      <c r="BL327" s="153"/>
      <c r="BM327" s="153"/>
    </row>
    <row r="328" spans="1:65" ht="14.25" customHeight="1">
      <c r="A328" s="185"/>
      <c r="B328" s="186"/>
      <c r="C328" s="185"/>
      <c r="D328" s="155" t="s">
        <v>181</v>
      </c>
      <c r="E328" s="187" t="s">
        <v>1</v>
      </c>
      <c r="F328" s="188" t="s">
        <v>826</v>
      </c>
      <c r="G328" s="185"/>
      <c r="H328" s="189">
        <v>2.9830000000000001</v>
      </c>
      <c r="I328" s="185"/>
      <c r="J328" s="185"/>
      <c r="K328" s="185"/>
      <c r="L328" s="186"/>
      <c r="M328" s="190"/>
      <c r="N328" s="185"/>
      <c r="O328" s="185"/>
      <c r="P328" s="185"/>
      <c r="Q328" s="185"/>
      <c r="R328" s="185"/>
      <c r="S328" s="185"/>
      <c r="T328" s="191"/>
      <c r="U328" s="185"/>
      <c r="V328" s="185"/>
      <c r="W328" s="185"/>
      <c r="X328" s="185"/>
      <c r="Y328" s="185"/>
      <c r="Z328" s="185"/>
      <c r="AA328" s="185"/>
      <c r="AB328" s="185"/>
      <c r="AC328" s="185"/>
      <c r="AD328" s="185"/>
      <c r="AE328" s="185"/>
      <c r="AF328" s="185"/>
      <c r="AG328" s="185"/>
      <c r="AH328" s="185"/>
      <c r="AI328" s="185"/>
      <c r="AJ328" s="185"/>
      <c r="AK328" s="185"/>
      <c r="AL328" s="185"/>
      <c r="AM328" s="185"/>
      <c r="AN328" s="185"/>
      <c r="AO328" s="185"/>
      <c r="AP328" s="185"/>
      <c r="AQ328" s="185"/>
      <c r="AR328" s="185"/>
      <c r="AS328" s="185"/>
      <c r="AT328" s="187" t="s">
        <v>181</v>
      </c>
      <c r="AU328" s="187" t="s">
        <v>10</v>
      </c>
      <c r="AV328" s="185" t="s">
        <v>187</v>
      </c>
      <c r="AW328" s="185" t="s">
        <v>64</v>
      </c>
      <c r="AX328" s="185" t="s">
        <v>15</v>
      </c>
      <c r="AY328" s="187" t="s">
        <v>172</v>
      </c>
      <c r="AZ328" s="185"/>
      <c r="BA328" s="185"/>
      <c r="BB328" s="185"/>
      <c r="BC328" s="185"/>
      <c r="BD328" s="185"/>
      <c r="BE328" s="185"/>
      <c r="BF328" s="185"/>
      <c r="BG328" s="185"/>
      <c r="BH328" s="185"/>
      <c r="BI328" s="185"/>
      <c r="BJ328" s="185"/>
      <c r="BK328" s="185"/>
      <c r="BL328" s="185"/>
      <c r="BM328" s="185"/>
    </row>
    <row r="329" spans="1:65" ht="14.25" customHeight="1">
      <c r="A329" s="153"/>
      <c r="B329" s="154"/>
      <c r="C329" s="153"/>
      <c r="D329" s="155" t="s">
        <v>181</v>
      </c>
      <c r="E329" s="156" t="s">
        <v>1</v>
      </c>
      <c r="F329" s="157" t="s">
        <v>1019</v>
      </c>
      <c r="G329" s="153"/>
      <c r="H329" s="158">
        <v>7.266</v>
      </c>
      <c r="I329" s="153"/>
      <c r="J329" s="153"/>
      <c r="K329" s="153"/>
      <c r="L329" s="154"/>
      <c r="M329" s="159"/>
      <c r="N329" s="153"/>
      <c r="O329" s="153"/>
      <c r="P329" s="153"/>
      <c r="Q329" s="153"/>
      <c r="R329" s="153"/>
      <c r="S329" s="153"/>
      <c r="T329" s="160"/>
      <c r="U329" s="153"/>
      <c r="V329" s="153"/>
      <c r="W329" s="153"/>
      <c r="X329" s="153"/>
      <c r="Y329" s="153"/>
      <c r="Z329" s="153"/>
      <c r="AA329" s="153"/>
      <c r="AB329" s="153"/>
      <c r="AC329" s="153"/>
      <c r="AD329" s="153"/>
      <c r="AE329" s="153"/>
      <c r="AF329" s="153"/>
      <c r="AG329" s="153"/>
      <c r="AH329" s="153"/>
      <c r="AI329" s="153"/>
      <c r="AJ329" s="153"/>
      <c r="AK329" s="153"/>
      <c r="AL329" s="153"/>
      <c r="AM329" s="153"/>
      <c r="AN329" s="153"/>
      <c r="AO329" s="153"/>
      <c r="AP329" s="153"/>
      <c r="AQ329" s="153"/>
      <c r="AR329" s="153"/>
      <c r="AS329" s="153"/>
      <c r="AT329" s="156" t="s">
        <v>181</v>
      </c>
      <c r="AU329" s="156" t="s">
        <v>10</v>
      </c>
      <c r="AV329" s="153" t="s">
        <v>10</v>
      </c>
      <c r="AW329" s="153" t="s">
        <v>64</v>
      </c>
      <c r="AX329" s="153" t="s">
        <v>15</v>
      </c>
      <c r="AY329" s="156" t="s">
        <v>172</v>
      </c>
      <c r="AZ329" s="153"/>
      <c r="BA329" s="153"/>
      <c r="BB329" s="153"/>
      <c r="BC329" s="153"/>
      <c r="BD329" s="153"/>
      <c r="BE329" s="153"/>
      <c r="BF329" s="153"/>
      <c r="BG329" s="153"/>
      <c r="BH329" s="153"/>
      <c r="BI329" s="153"/>
      <c r="BJ329" s="153"/>
      <c r="BK329" s="153"/>
      <c r="BL329" s="153"/>
      <c r="BM329" s="153"/>
    </row>
    <row r="330" spans="1:65" ht="14.25" customHeight="1">
      <c r="A330" s="153"/>
      <c r="B330" s="154"/>
      <c r="C330" s="153"/>
      <c r="D330" s="155" t="s">
        <v>181</v>
      </c>
      <c r="E330" s="156" t="s">
        <v>1</v>
      </c>
      <c r="F330" s="157" t="s">
        <v>948</v>
      </c>
      <c r="G330" s="153"/>
      <c r="H330" s="158">
        <v>1.0980000000000001</v>
      </c>
      <c r="I330" s="153"/>
      <c r="J330" s="153"/>
      <c r="K330" s="153"/>
      <c r="L330" s="154"/>
      <c r="M330" s="159"/>
      <c r="N330" s="153"/>
      <c r="O330" s="153"/>
      <c r="P330" s="153"/>
      <c r="Q330" s="153"/>
      <c r="R330" s="153"/>
      <c r="S330" s="153"/>
      <c r="T330" s="160"/>
      <c r="U330" s="153"/>
      <c r="V330" s="153"/>
      <c r="W330" s="153"/>
      <c r="X330" s="153"/>
      <c r="Y330" s="153"/>
      <c r="Z330" s="153"/>
      <c r="AA330" s="153"/>
      <c r="AB330" s="153"/>
      <c r="AC330" s="153"/>
      <c r="AD330" s="153"/>
      <c r="AE330" s="153"/>
      <c r="AF330" s="153"/>
      <c r="AG330" s="153"/>
      <c r="AH330" s="153"/>
      <c r="AI330" s="153"/>
      <c r="AJ330" s="153"/>
      <c r="AK330" s="153"/>
      <c r="AL330" s="153"/>
      <c r="AM330" s="153"/>
      <c r="AN330" s="153"/>
      <c r="AO330" s="153"/>
      <c r="AP330" s="153"/>
      <c r="AQ330" s="153"/>
      <c r="AR330" s="153"/>
      <c r="AS330" s="153"/>
      <c r="AT330" s="156" t="s">
        <v>181</v>
      </c>
      <c r="AU330" s="156" t="s">
        <v>10</v>
      </c>
      <c r="AV330" s="153" t="s">
        <v>10</v>
      </c>
      <c r="AW330" s="153" t="s">
        <v>64</v>
      </c>
      <c r="AX330" s="153" t="s">
        <v>15</v>
      </c>
      <c r="AY330" s="156" t="s">
        <v>172</v>
      </c>
      <c r="AZ330" s="153"/>
      <c r="BA330" s="153"/>
      <c r="BB330" s="153"/>
      <c r="BC330" s="153"/>
      <c r="BD330" s="153"/>
      <c r="BE330" s="153"/>
      <c r="BF330" s="153"/>
      <c r="BG330" s="153"/>
      <c r="BH330" s="153"/>
      <c r="BI330" s="153"/>
      <c r="BJ330" s="153"/>
      <c r="BK330" s="153"/>
      <c r="BL330" s="153"/>
      <c r="BM330" s="153"/>
    </row>
    <row r="331" spans="1:65" ht="14.25" customHeight="1">
      <c r="A331" s="185"/>
      <c r="B331" s="186"/>
      <c r="C331" s="185"/>
      <c r="D331" s="155" t="s">
        <v>181</v>
      </c>
      <c r="E331" s="187" t="s">
        <v>1</v>
      </c>
      <c r="F331" s="188" t="s">
        <v>764</v>
      </c>
      <c r="G331" s="185"/>
      <c r="H331" s="189">
        <v>8.3640000000000008</v>
      </c>
      <c r="I331" s="185"/>
      <c r="J331" s="185"/>
      <c r="K331" s="185"/>
      <c r="L331" s="186"/>
      <c r="M331" s="190"/>
      <c r="N331" s="185"/>
      <c r="O331" s="185"/>
      <c r="P331" s="185"/>
      <c r="Q331" s="185"/>
      <c r="R331" s="185"/>
      <c r="S331" s="185"/>
      <c r="T331" s="191"/>
      <c r="U331" s="185"/>
      <c r="V331" s="185"/>
      <c r="W331" s="185"/>
      <c r="X331" s="185"/>
      <c r="Y331" s="185"/>
      <c r="Z331" s="185"/>
      <c r="AA331" s="185"/>
      <c r="AB331" s="185"/>
      <c r="AC331" s="185"/>
      <c r="AD331" s="185"/>
      <c r="AE331" s="185"/>
      <c r="AF331" s="185"/>
      <c r="AG331" s="185"/>
      <c r="AH331" s="185"/>
      <c r="AI331" s="185"/>
      <c r="AJ331" s="185"/>
      <c r="AK331" s="185"/>
      <c r="AL331" s="185"/>
      <c r="AM331" s="185"/>
      <c r="AN331" s="185"/>
      <c r="AO331" s="185"/>
      <c r="AP331" s="185"/>
      <c r="AQ331" s="185"/>
      <c r="AR331" s="185"/>
      <c r="AS331" s="185"/>
      <c r="AT331" s="187" t="s">
        <v>181</v>
      </c>
      <c r="AU331" s="187" t="s">
        <v>10</v>
      </c>
      <c r="AV331" s="185" t="s">
        <v>187</v>
      </c>
      <c r="AW331" s="185" t="s">
        <v>64</v>
      </c>
      <c r="AX331" s="185" t="s">
        <v>15</v>
      </c>
      <c r="AY331" s="187" t="s">
        <v>172</v>
      </c>
      <c r="AZ331" s="185"/>
      <c r="BA331" s="185"/>
      <c r="BB331" s="185"/>
      <c r="BC331" s="185"/>
      <c r="BD331" s="185"/>
      <c r="BE331" s="185"/>
      <c r="BF331" s="185"/>
      <c r="BG331" s="185"/>
      <c r="BH331" s="185"/>
      <c r="BI331" s="185"/>
      <c r="BJ331" s="185"/>
      <c r="BK331" s="185"/>
      <c r="BL331" s="185"/>
      <c r="BM331" s="185"/>
    </row>
    <row r="332" spans="1:65" ht="14.25" customHeight="1">
      <c r="A332" s="161"/>
      <c r="B332" s="162"/>
      <c r="C332" s="161"/>
      <c r="D332" s="155" t="s">
        <v>181</v>
      </c>
      <c r="E332" s="163" t="s">
        <v>28</v>
      </c>
      <c r="F332" s="164" t="s">
        <v>196</v>
      </c>
      <c r="G332" s="161"/>
      <c r="H332" s="165">
        <v>11.347</v>
      </c>
      <c r="I332" s="161"/>
      <c r="J332" s="161"/>
      <c r="K332" s="161"/>
      <c r="L332" s="162"/>
      <c r="M332" s="166"/>
      <c r="N332" s="161"/>
      <c r="O332" s="161"/>
      <c r="P332" s="161"/>
      <c r="Q332" s="161"/>
      <c r="R332" s="161"/>
      <c r="S332" s="161"/>
      <c r="T332" s="167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  <c r="AH332" s="161"/>
      <c r="AI332" s="161"/>
      <c r="AJ332" s="161"/>
      <c r="AK332" s="161"/>
      <c r="AL332" s="161"/>
      <c r="AM332" s="161"/>
      <c r="AN332" s="161"/>
      <c r="AO332" s="161"/>
      <c r="AP332" s="161"/>
      <c r="AQ332" s="161"/>
      <c r="AR332" s="161"/>
      <c r="AS332" s="161"/>
      <c r="AT332" s="163" t="s">
        <v>181</v>
      </c>
      <c r="AU332" s="163" t="s">
        <v>10</v>
      </c>
      <c r="AV332" s="161" t="s">
        <v>179</v>
      </c>
      <c r="AW332" s="161" t="s">
        <v>64</v>
      </c>
      <c r="AX332" s="161" t="s">
        <v>153</v>
      </c>
      <c r="AY332" s="163" t="s">
        <v>172</v>
      </c>
      <c r="AZ332" s="161"/>
      <c r="BA332" s="161"/>
      <c r="BB332" s="161"/>
      <c r="BC332" s="161"/>
      <c r="BD332" s="161"/>
      <c r="BE332" s="161"/>
      <c r="BF332" s="161"/>
      <c r="BG332" s="161"/>
      <c r="BH332" s="161"/>
      <c r="BI332" s="161"/>
      <c r="BJ332" s="161"/>
      <c r="BK332" s="161"/>
      <c r="BL332" s="161"/>
      <c r="BM332" s="161"/>
    </row>
    <row r="333" spans="1:65" ht="24" customHeight="1">
      <c r="A333" s="16"/>
      <c r="B333" s="17"/>
      <c r="C333" s="141" t="s">
        <v>702</v>
      </c>
      <c r="D333" s="141" t="s">
        <v>175</v>
      </c>
      <c r="E333" s="142" t="s">
        <v>829</v>
      </c>
      <c r="F333" s="143" t="s">
        <v>830</v>
      </c>
      <c r="G333" s="144" t="s">
        <v>178</v>
      </c>
      <c r="H333" s="145">
        <v>11.347</v>
      </c>
      <c r="I333" s="146"/>
      <c r="J333" s="147">
        <f>ROUND(I333*H333,2)</f>
        <v>0</v>
      </c>
      <c r="K333" s="148"/>
      <c r="L333" s="17"/>
      <c r="M333" s="149" t="s">
        <v>1</v>
      </c>
      <c r="N333" s="75" t="s">
        <v>75</v>
      </c>
      <c r="O333" s="16"/>
      <c r="P333" s="150">
        <f>O333*H333</f>
        <v>0</v>
      </c>
      <c r="Q333" s="150">
        <v>1E-4</v>
      </c>
      <c r="R333" s="150">
        <f>Q333*H333</f>
        <v>1.1347E-3</v>
      </c>
      <c r="S333" s="150">
        <v>0</v>
      </c>
      <c r="T333" s="151">
        <f>S333*H333</f>
        <v>0</v>
      </c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52" t="s">
        <v>264</v>
      </c>
      <c r="AS333" s="16"/>
      <c r="AT333" s="152" t="s">
        <v>175</v>
      </c>
      <c r="AU333" s="152" t="s">
        <v>10</v>
      </c>
      <c r="AV333" s="16"/>
      <c r="AW333" s="16"/>
      <c r="AX333" s="16"/>
      <c r="AY333" s="3" t="s">
        <v>172</v>
      </c>
      <c r="AZ333" s="16"/>
      <c r="BA333" s="16"/>
      <c r="BB333" s="16"/>
      <c r="BC333" s="16"/>
      <c r="BD333" s="16"/>
      <c r="BE333" s="81">
        <f>IF(N333="základná",J333,0)</f>
        <v>0</v>
      </c>
      <c r="BF333" s="81">
        <f>IF(N333="znížená",J333,0)</f>
        <v>0</v>
      </c>
      <c r="BG333" s="81">
        <f>IF(N333="zákl. prenesená",J333,0)</f>
        <v>0</v>
      </c>
      <c r="BH333" s="81">
        <f>IF(N333="zníž. prenesená",J333,0)</f>
        <v>0</v>
      </c>
      <c r="BI333" s="81">
        <f>IF(N333="nulová",J333,0)</f>
        <v>0</v>
      </c>
      <c r="BJ333" s="3" t="s">
        <v>10</v>
      </c>
      <c r="BK333" s="81">
        <f>ROUND(I333*H333,2)</f>
        <v>0</v>
      </c>
      <c r="BL333" s="3" t="s">
        <v>264</v>
      </c>
      <c r="BM333" s="152" t="s">
        <v>831</v>
      </c>
    </row>
    <row r="334" spans="1:65" ht="14.25" customHeight="1">
      <c r="A334" s="153"/>
      <c r="B334" s="154"/>
      <c r="C334" s="153"/>
      <c r="D334" s="155" t="s">
        <v>181</v>
      </c>
      <c r="E334" s="156" t="s">
        <v>1</v>
      </c>
      <c r="F334" s="157" t="s">
        <v>28</v>
      </c>
      <c r="G334" s="153"/>
      <c r="H334" s="158">
        <v>11.347</v>
      </c>
      <c r="I334" s="153"/>
      <c r="J334" s="153"/>
      <c r="K334" s="153"/>
      <c r="L334" s="154"/>
      <c r="M334" s="159"/>
      <c r="N334" s="153"/>
      <c r="O334" s="153"/>
      <c r="P334" s="153"/>
      <c r="Q334" s="153"/>
      <c r="R334" s="153"/>
      <c r="S334" s="153"/>
      <c r="T334" s="160"/>
      <c r="U334" s="153"/>
      <c r="V334" s="153"/>
      <c r="W334" s="153"/>
      <c r="X334" s="153"/>
      <c r="Y334" s="153"/>
      <c r="Z334" s="153"/>
      <c r="AA334" s="153"/>
      <c r="AB334" s="153"/>
      <c r="AC334" s="153"/>
      <c r="AD334" s="153"/>
      <c r="AE334" s="153"/>
      <c r="AF334" s="153"/>
      <c r="AG334" s="153"/>
      <c r="AH334" s="153"/>
      <c r="AI334" s="153"/>
      <c r="AJ334" s="153"/>
      <c r="AK334" s="153"/>
      <c r="AL334" s="153"/>
      <c r="AM334" s="153"/>
      <c r="AN334" s="153"/>
      <c r="AO334" s="153"/>
      <c r="AP334" s="153"/>
      <c r="AQ334" s="153"/>
      <c r="AR334" s="153"/>
      <c r="AS334" s="153"/>
      <c r="AT334" s="156" t="s">
        <v>181</v>
      </c>
      <c r="AU334" s="156" t="s">
        <v>10</v>
      </c>
      <c r="AV334" s="153" t="s">
        <v>10</v>
      </c>
      <c r="AW334" s="153" t="s">
        <v>64</v>
      </c>
      <c r="AX334" s="153" t="s">
        <v>153</v>
      </c>
      <c r="AY334" s="156" t="s">
        <v>172</v>
      </c>
      <c r="AZ334" s="153"/>
      <c r="BA334" s="153"/>
      <c r="BB334" s="153"/>
      <c r="BC334" s="153"/>
      <c r="BD334" s="153"/>
      <c r="BE334" s="153"/>
      <c r="BF334" s="153"/>
      <c r="BG334" s="153"/>
      <c r="BH334" s="153"/>
      <c r="BI334" s="153"/>
      <c r="BJ334" s="153"/>
      <c r="BK334" s="153"/>
      <c r="BL334" s="153"/>
      <c r="BM334" s="153"/>
    </row>
    <row r="335" spans="1:65" ht="24" customHeight="1">
      <c r="A335" s="16"/>
      <c r="B335" s="17"/>
      <c r="C335" s="141" t="s">
        <v>708</v>
      </c>
      <c r="D335" s="141" t="s">
        <v>175</v>
      </c>
      <c r="E335" s="142" t="s">
        <v>833</v>
      </c>
      <c r="F335" s="143" t="s">
        <v>834</v>
      </c>
      <c r="G335" s="144" t="s">
        <v>178</v>
      </c>
      <c r="H335" s="145">
        <v>11.347</v>
      </c>
      <c r="I335" s="146"/>
      <c r="J335" s="147">
        <f>ROUND(I335*H335,2)</f>
        <v>0</v>
      </c>
      <c r="K335" s="148"/>
      <c r="L335" s="17"/>
      <c r="M335" s="149" t="s">
        <v>1</v>
      </c>
      <c r="N335" s="75" t="s">
        <v>75</v>
      </c>
      <c r="O335" s="16"/>
      <c r="P335" s="150">
        <f>O335*H335</f>
        <v>0</v>
      </c>
      <c r="Q335" s="150">
        <v>0</v>
      </c>
      <c r="R335" s="150">
        <f>Q335*H335</f>
        <v>0</v>
      </c>
      <c r="S335" s="150">
        <v>0</v>
      </c>
      <c r="T335" s="151">
        <f>S335*H335</f>
        <v>0</v>
      </c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52" t="s">
        <v>264</v>
      </c>
      <c r="AS335" s="16"/>
      <c r="AT335" s="152" t="s">
        <v>175</v>
      </c>
      <c r="AU335" s="152" t="s">
        <v>10</v>
      </c>
      <c r="AV335" s="16"/>
      <c r="AW335" s="16"/>
      <c r="AX335" s="16"/>
      <c r="AY335" s="3" t="s">
        <v>172</v>
      </c>
      <c r="AZ335" s="16"/>
      <c r="BA335" s="16"/>
      <c r="BB335" s="16"/>
      <c r="BC335" s="16"/>
      <c r="BD335" s="16"/>
      <c r="BE335" s="81">
        <f>IF(N335="základná",J335,0)</f>
        <v>0</v>
      </c>
      <c r="BF335" s="81">
        <f>IF(N335="znížená",J335,0)</f>
        <v>0</v>
      </c>
      <c r="BG335" s="81">
        <f>IF(N335="zákl. prenesená",J335,0)</f>
        <v>0</v>
      </c>
      <c r="BH335" s="81">
        <f>IF(N335="zníž. prenesená",J335,0)</f>
        <v>0</v>
      </c>
      <c r="BI335" s="81">
        <f>IF(N335="nulová",J335,0)</f>
        <v>0</v>
      </c>
      <c r="BJ335" s="3" t="s">
        <v>10</v>
      </c>
      <c r="BK335" s="81">
        <f>ROUND(I335*H335,2)</f>
        <v>0</v>
      </c>
      <c r="BL335" s="3" t="s">
        <v>264</v>
      </c>
      <c r="BM335" s="152" t="s">
        <v>835</v>
      </c>
    </row>
    <row r="336" spans="1:65" ht="14.25" customHeight="1">
      <c r="A336" s="153"/>
      <c r="B336" s="154"/>
      <c r="C336" s="153"/>
      <c r="D336" s="155" t="s">
        <v>181</v>
      </c>
      <c r="E336" s="156" t="s">
        <v>1</v>
      </c>
      <c r="F336" s="157" t="s">
        <v>28</v>
      </c>
      <c r="G336" s="153"/>
      <c r="H336" s="158">
        <v>11.347</v>
      </c>
      <c r="I336" s="153"/>
      <c r="J336" s="153"/>
      <c r="K336" s="153"/>
      <c r="L336" s="154"/>
      <c r="M336" s="159"/>
      <c r="N336" s="153"/>
      <c r="O336" s="153"/>
      <c r="P336" s="153"/>
      <c r="Q336" s="153"/>
      <c r="R336" s="153"/>
      <c r="S336" s="153"/>
      <c r="T336" s="160"/>
      <c r="U336" s="153"/>
      <c r="V336" s="153"/>
      <c r="W336" s="153"/>
      <c r="X336" s="153"/>
      <c r="Y336" s="153"/>
      <c r="Z336" s="153"/>
      <c r="AA336" s="153"/>
      <c r="AB336" s="153"/>
      <c r="AC336" s="153"/>
      <c r="AD336" s="153"/>
      <c r="AE336" s="153"/>
      <c r="AF336" s="153"/>
      <c r="AG336" s="153"/>
      <c r="AH336" s="153"/>
      <c r="AI336" s="153"/>
      <c r="AJ336" s="153"/>
      <c r="AK336" s="153"/>
      <c r="AL336" s="153"/>
      <c r="AM336" s="153"/>
      <c r="AN336" s="153"/>
      <c r="AO336" s="153"/>
      <c r="AP336" s="153"/>
      <c r="AQ336" s="153"/>
      <c r="AR336" s="153"/>
      <c r="AS336" s="153"/>
      <c r="AT336" s="156" t="s">
        <v>181</v>
      </c>
      <c r="AU336" s="156" t="s">
        <v>10</v>
      </c>
      <c r="AV336" s="153" t="s">
        <v>10</v>
      </c>
      <c r="AW336" s="153" t="s">
        <v>64</v>
      </c>
      <c r="AX336" s="153" t="s">
        <v>153</v>
      </c>
      <c r="AY336" s="156" t="s">
        <v>172</v>
      </c>
      <c r="AZ336" s="153"/>
      <c r="BA336" s="153"/>
      <c r="BB336" s="153"/>
      <c r="BC336" s="153"/>
      <c r="BD336" s="153"/>
      <c r="BE336" s="153"/>
      <c r="BF336" s="153"/>
      <c r="BG336" s="153"/>
      <c r="BH336" s="153"/>
      <c r="BI336" s="153"/>
      <c r="BJ336" s="153"/>
      <c r="BK336" s="153"/>
      <c r="BL336" s="153"/>
      <c r="BM336" s="153"/>
    </row>
    <row r="337" spans="1:65" ht="24" customHeight="1">
      <c r="A337" s="16"/>
      <c r="B337" s="17"/>
      <c r="C337" s="141" t="s">
        <v>243</v>
      </c>
      <c r="D337" s="141" t="s">
        <v>175</v>
      </c>
      <c r="E337" s="142" t="s">
        <v>837</v>
      </c>
      <c r="F337" s="143" t="s">
        <v>838</v>
      </c>
      <c r="G337" s="144" t="s">
        <v>178</v>
      </c>
      <c r="H337" s="145">
        <v>5</v>
      </c>
      <c r="I337" s="146"/>
      <c r="J337" s="147">
        <f t="shared" ref="J337:J338" si="171">ROUND(I337*H337,2)</f>
        <v>0</v>
      </c>
      <c r="K337" s="148"/>
      <c r="L337" s="17"/>
      <c r="M337" s="149" t="s">
        <v>1</v>
      </c>
      <c r="N337" s="75" t="s">
        <v>75</v>
      </c>
      <c r="O337" s="16"/>
      <c r="P337" s="150">
        <f t="shared" ref="P337:P338" si="172">O337*H337</f>
        <v>0</v>
      </c>
      <c r="Q337" s="150">
        <v>0</v>
      </c>
      <c r="R337" s="150">
        <f t="shared" ref="R337:R338" si="173">Q337*H337</f>
        <v>0</v>
      </c>
      <c r="S337" s="150">
        <v>0</v>
      </c>
      <c r="T337" s="151">
        <f t="shared" ref="T337:T338" si="174">S337*H337</f>
        <v>0</v>
      </c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52" t="s">
        <v>264</v>
      </c>
      <c r="AS337" s="16"/>
      <c r="AT337" s="152" t="s">
        <v>175</v>
      </c>
      <c r="AU337" s="152" t="s">
        <v>10</v>
      </c>
      <c r="AV337" s="16"/>
      <c r="AW337" s="16"/>
      <c r="AX337" s="16"/>
      <c r="AY337" s="3" t="s">
        <v>172</v>
      </c>
      <c r="AZ337" s="16"/>
      <c r="BA337" s="16"/>
      <c r="BB337" s="16"/>
      <c r="BC337" s="16"/>
      <c r="BD337" s="16"/>
      <c r="BE337" s="81">
        <f t="shared" ref="BE337:BE338" si="175">IF(N337="základná",J337,0)</f>
        <v>0</v>
      </c>
      <c r="BF337" s="81">
        <f t="shared" ref="BF337:BF338" si="176">IF(N337="znížená",J337,0)</f>
        <v>0</v>
      </c>
      <c r="BG337" s="81">
        <f t="shared" ref="BG337:BG338" si="177">IF(N337="zákl. prenesená",J337,0)</f>
        <v>0</v>
      </c>
      <c r="BH337" s="81">
        <f t="shared" ref="BH337:BH338" si="178">IF(N337="zníž. prenesená",J337,0)</f>
        <v>0</v>
      </c>
      <c r="BI337" s="81">
        <f t="shared" ref="BI337:BI338" si="179">IF(N337="nulová",J337,0)</f>
        <v>0</v>
      </c>
      <c r="BJ337" s="3" t="s">
        <v>10</v>
      </c>
      <c r="BK337" s="81">
        <f t="shared" ref="BK337:BK338" si="180">ROUND(I337*H337,2)</f>
        <v>0</v>
      </c>
      <c r="BL337" s="3" t="s">
        <v>264</v>
      </c>
      <c r="BM337" s="152" t="s">
        <v>839</v>
      </c>
    </row>
    <row r="338" spans="1:65" ht="36" customHeight="1">
      <c r="A338" s="16"/>
      <c r="B338" s="17"/>
      <c r="C338" s="141" t="s">
        <v>715</v>
      </c>
      <c r="D338" s="141" t="s">
        <v>175</v>
      </c>
      <c r="E338" s="142" t="s">
        <v>841</v>
      </c>
      <c r="F338" s="143" t="s">
        <v>842</v>
      </c>
      <c r="G338" s="144" t="s">
        <v>178</v>
      </c>
      <c r="H338" s="145">
        <v>11.347</v>
      </c>
      <c r="I338" s="146"/>
      <c r="J338" s="147">
        <f t="shared" si="171"/>
        <v>0</v>
      </c>
      <c r="K338" s="148"/>
      <c r="L338" s="17"/>
      <c r="M338" s="149" t="s">
        <v>1</v>
      </c>
      <c r="N338" s="75" t="s">
        <v>75</v>
      </c>
      <c r="O338" s="16"/>
      <c r="P338" s="150">
        <f t="shared" si="172"/>
        <v>0</v>
      </c>
      <c r="Q338" s="150">
        <v>3.3E-4</v>
      </c>
      <c r="R338" s="150">
        <f t="shared" si="173"/>
        <v>3.7445099999999999E-3</v>
      </c>
      <c r="S338" s="150">
        <v>0</v>
      </c>
      <c r="T338" s="151">
        <f t="shared" si="174"/>
        <v>0</v>
      </c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52" t="s">
        <v>264</v>
      </c>
      <c r="AS338" s="16"/>
      <c r="AT338" s="152" t="s">
        <v>175</v>
      </c>
      <c r="AU338" s="152" t="s">
        <v>10</v>
      </c>
      <c r="AV338" s="16"/>
      <c r="AW338" s="16"/>
      <c r="AX338" s="16"/>
      <c r="AY338" s="3" t="s">
        <v>172</v>
      </c>
      <c r="AZ338" s="16"/>
      <c r="BA338" s="16"/>
      <c r="BB338" s="16"/>
      <c r="BC338" s="16"/>
      <c r="BD338" s="16"/>
      <c r="BE338" s="81">
        <f t="shared" si="175"/>
        <v>0</v>
      </c>
      <c r="BF338" s="81">
        <f t="shared" si="176"/>
        <v>0</v>
      </c>
      <c r="BG338" s="81">
        <f t="shared" si="177"/>
        <v>0</v>
      </c>
      <c r="BH338" s="81">
        <f t="shared" si="178"/>
        <v>0</v>
      </c>
      <c r="BI338" s="81">
        <f t="shared" si="179"/>
        <v>0</v>
      </c>
      <c r="BJ338" s="3" t="s">
        <v>10</v>
      </c>
      <c r="BK338" s="81">
        <f t="shared" si="180"/>
        <v>0</v>
      </c>
      <c r="BL338" s="3" t="s">
        <v>264</v>
      </c>
      <c r="BM338" s="152" t="s">
        <v>843</v>
      </c>
    </row>
    <row r="339" spans="1:65" ht="14.25" customHeight="1">
      <c r="A339" s="153"/>
      <c r="B339" s="154"/>
      <c r="C339" s="153"/>
      <c r="D339" s="155" t="s">
        <v>181</v>
      </c>
      <c r="E339" s="156" t="s">
        <v>1</v>
      </c>
      <c r="F339" s="157" t="s">
        <v>28</v>
      </c>
      <c r="G339" s="153"/>
      <c r="H339" s="158">
        <v>11.347</v>
      </c>
      <c r="I339" s="153"/>
      <c r="J339" s="153"/>
      <c r="K339" s="153"/>
      <c r="L339" s="154"/>
      <c r="M339" s="159"/>
      <c r="N339" s="153"/>
      <c r="O339" s="153"/>
      <c r="P339" s="153"/>
      <c r="Q339" s="153"/>
      <c r="R339" s="153"/>
      <c r="S339" s="153"/>
      <c r="T339" s="160"/>
      <c r="U339" s="153"/>
      <c r="V339" s="153"/>
      <c r="W339" s="153"/>
      <c r="X339" s="153"/>
      <c r="Y339" s="153"/>
      <c r="Z339" s="153"/>
      <c r="AA339" s="153"/>
      <c r="AB339" s="153"/>
      <c r="AC339" s="153"/>
      <c r="AD339" s="153"/>
      <c r="AE339" s="153"/>
      <c r="AF339" s="153"/>
      <c r="AG339" s="153"/>
      <c r="AH339" s="153"/>
      <c r="AI339" s="153"/>
      <c r="AJ339" s="153"/>
      <c r="AK339" s="153"/>
      <c r="AL339" s="153"/>
      <c r="AM339" s="153"/>
      <c r="AN339" s="153"/>
      <c r="AO339" s="153"/>
      <c r="AP339" s="153"/>
      <c r="AQ339" s="153"/>
      <c r="AR339" s="153"/>
      <c r="AS339" s="153"/>
      <c r="AT339" s="156" t="s">
        <v>181</v>
      </c>
      <c r="AU339" s="156" t="s">
        <v>10</v>
      </c>
      <c r="AV339" s="153" t="s">
        <v>10</v>
      </c>
      <c r="AW339" s="153" t="s">
        <v>64</v>
      </c>
      <c r="AX339" s="153" t="s">
        <v>153</v>
      </c>
      <c r="AY339" s="156" t="s">
        <v>172</v>
      </c>
      <c r="AZ339" s="153"/>
      <c r="BA339" s="153"/>
      <c r="BB339" s="153"/>
      <c r="BC339" s="153"/>
      <c r="BD339" s="153"/>
      <c r="BE339" s="153"/>
      <c r="BF339" s="153"/>
      <c r="BG339" s="153"/>
      <c r="BH339" s="153"/>
      <c r="BI339" s="153"/>
      <c r="BJ339" s="153"/>
      <c r="BK339" s="153"/>
      <c r="BL339" s="153"/>
      <c r="BM339" s="153"/>
    </row>
    <row r="340" spans="1:65" ht="25.5" customHeight="1">
      <c r="A340" s="128"/>
      <c r="B340" s="129"/>
      <c r="C340" s="128"/>
      <c r="D340" s="130" t="s">
        <v>145</v>
      </c>
      <c r="E340" s="131" t="s">
        <v>271</v>
      </c>
      <c r="F340" s="131" t="s">
        <v>844</v>
      </c>
      <c r="G340" s="128"/>
      <c r="H340" s="128"/>
      <c r="I340" s="128"/>
      <c r="J340" s="132">
        <f t="shared" ref="J340:J341" si="181">BK340</f>
        <v>0</v>
      </c>
      <c r="K340" s="128"/>
      <c r="L340" s="129"/>
      <c r="M340" s="133"/>
      <c r="N340" s="128"/>
      <c r="O340" s="128"/>
      <c r="P340" s="135">
        <f>P341</f>
        <v>0</v>
      </c>
      <c r="Q340" s="128"/>
      <c r="R340" s="135">
        <f>R341</f>
        <v>3.5000000000000001E-3</v>
      </c>
      <c r="S340" s="128"/>
      <c r="T340" s="136">
        <f>T341</f>
        <v>0</v>
      </c>
      <c r="U340" s="128"/>
      <c r="V340" s="128"/>
      <c r="W340" s="128"/>
      <c r="X340" s="128"/>
      <c r="Y340" s="128"/>
      <c r="Z340" s="128"/>
      <c r="AA340" s="128"/>
      <c r="AB340" s="128"/>
      <c r="AC340" s="128"/>
      <c r="AD340" s="128"/>
      <c r="AE340" s="128"/>
      <c r="AF340" s="128"/>
      <c r="AG340" s="128"/>
      <c r="AH340" s="128"/>
      <c r="AI340" s="128"/>
      <c r="AJ340" s="128"/>
      <c r="AK340" s="128"/>
      <c r="AL340" s="128"/>
      <c r="AM340" s="128"/>
      <c r="AN340" s="128"/>
      <c r="AO340" s="128"/>
      <c r="AP340" s="128"/>
      <c r="AQ340" s="128"/>
      <c r="AR340" s="130" t="s">
        <v>187</v>
      </c>
      <c r="AS340" s="128"/>
      <c r="AT340" s="137" t="s">
        <v>145</v>
      </c>
      <c r="AU340" s="137" t="s">
        <v>15</v>
      </c>
      <c r="AV340" s="128"/>
      <c r="AW340" s="128"/>
      <c r="AX340" s="128"/>
      <c r="AY340" s="130" t="s">
        <v>172</v>
      </c>
      <c r="AZ340" s="128"/>
      <c r="BA340" s="128"/>
      <c r="BB340" s="128"/>
      <c r="BC340" s="128"/>
      <c r="BD340" s="128"/>
      <c r="BE340" s="128"/>
      <c r="BF340" s="128"/>
      <c r="BG340" s="128"/>
      <c r="BH340" s="128"/>
      <c r="BI340" s="128"/>
      <c r="BJ340" s="128"/>
      <c r="BK340" s="138">
        <f>BK341</f>
        <v>0</v>
      </c>
      <c r="BL340" s="128"/>
      <c r="BM340" s="128"/>
    </row>
    <row r="341" spans="1:65" ht="22.5" customHeight="1">
      <c r="A341" s="128"/>
      <c r="B341" s="129"/>
      <c r="C341" s="128"/>
      <c r="D341" s="130" t="s">
        <v>145</v>
      </c>
      <c r="E341" s="139" t="s">
        <v>845</v>
      </c>
      <c r="F341" s="139" t="s">
        <v>846</v>
      </c>
      <c r="G341" s="128"/>
      <c r="H341" s="128"/>
      <c r="I341" s="128"/>
      <c r="J341" s="140">
        <f t="shared" si="181"/>
        <v>0</v>
      </c>
      <c r="K341" s="128"/>
      <c r="L341" s="129"/>
      <c r="M341" s="133"/>
      <c r="N341" s="128"/>
      <c r="O341" s="128"/>
      <c r="P341" s="135">
        <f>SUM(P342:P353)</f>
        <v>0</v>
      </c>
      <c r="Q341" s="128"/>
      <c r="R341" s="135">
        <f>SUM(R342:R353)</f>
        <v>3.5000000000000001E-3</v>
      </c>
      <c r="S341" s="128"/>
      <c r="T341" s="136">
        <f>SUM(T342:T353)</f>
        <v>0</v>
      </c>
      <c r="U341" s="128"/>
      <c r="V341" s="128"/>
      <c r="W341" s="128"/>
      <c r="X341" s="128"/>
      <c r="Y341" s="128"/>
      <c r="Z341" s="128"/>
      <c r="AA341" s="128"/>
      <c r="AB341" s="128"/>
      <c r="AC341" s="128"/>
      <c r="AD341" s="128"/>
      <c r="AE341" s="128"/>
      <c r="AF341" s="128"/>
      <c r="AG341" s="128"/>
      <c r="AH341" s="128"/>
      <c r="AI341" s="128"/>
      <c r="AJ341" s="128"/>
      <c r="AK341" s="128"/>
      <c r="AL341" s="128"/>
      <c r="AM341" s="128"/>
      <c r="AN341" s="128"/>
      <c r="AO341" s="128"/>
      <c r="AP341" s="128"/>
      <c r="AQ341" s="128"/>
      <c r="AR341" s="130" t="s">
        <v>187</v>
      </c>
      <c r="AS341" s="128"/>
      <c r="AT341" s="137" t="s">
        <v>145</v>
      </c>
      <c r="AU341" s="137" t="s">
        <v>153</v>
      </c>
      <c r="AV341" s="128"/>
      <c r="AW341" s="128"/>
      <c r="AX341" s="128"/>
      <c r="AY341" s="130" t="s">
        <v>172</v>
      </c>
      <c r="AZ341" s="128"/>
      <c r="BA341" s="128"/>
      <c r="BB341" s="128"/>
      <c r="BC341" s="128"/>
      <c r="BD341" s="128"/>
      <c r="BE341" s="128"/>
      <c r="BF341" s="128"/>
      <c r="BG341" s="128"/>
      <c r="BH341" s="128"/>
      <c r="BI341" s="128"/>
      <c r="BJ341" s="128"/>
      <c r="BK341" s="138">
        <f>SUM(BK342:BK353)</f>
        <v>0</v>
      </c>
      <c r="BL341" s="128"/>
      <c r="BM341" s="128"/>
    </row>
    <row r="342" spans="1:65" ht="16.5" customHeight="1">
      <c r="A342" s="16"/>
      <c r="B342" s="17"/>
      <c r="C342" s="141" t="s">
        <v>720</v>
      </c>
      <c r="D342" s="141" t="s">
        <v>175</v>
      </c>
      <c r="E342" s="142" t="s">
        <v>848</v>
      </c>
      <c r="F342" s="143" t="s">
        <v>849</v>
      </c>
      <c r="G342" s="144" t="s">
        <v>663</v>
      </c>
      <c r="H342" s="145">
        <v>1</v>
      </c>
      <c r="I342" s="146"/>
      <c r="J342" s="147">
        <f>ROUND(I342*H342,2)</f>
        <v>0</v>
      </c>
      <c r="K342" s="148"/>
      <c r="L342" s="17"/>
      <c r="M342" s="149" t="s">
        <v>1</v>
      </c>
      <c r="N342" s="75" t="s">
        <v>75</v>
      </c>
      <c r="O342" s="16"/>
      <c r="P342" s="150">
        <f>O342*H342</f>
        <v>0</v>
      </c>
      <c r="Q342" s="150">
        <v>0</v>
      </c>
      <c r="R342" s="150">
        <f>Q342*H342</f>
        <v>0</v>
      </c>
      <c r="S342" s="150">
        <v>0</v>
      </c>
      <c r="T342" s="151">
        <f>S342*H342</f>
        <v>0</v>
      </c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52" t="s">
        <v>559</v>
      </c>
      <c r="AS342" s="16"/>
      <c r="AT342" s="152" t="s">
        <v>175</v>
      </c>
      <c r="AU342" s="152" t="s">
        <v>10</v>
      </c>
      <c r="AV342" s="16"/>
      <c r="AW342" s="16"/>
      <c r="AX342" s="16"/>
      <c r="AY342" s="3" t="s">
        <v>172</v>
      </c>
      <c r="AZ342" s="16"/>
      <c r="BA342" s="16"/>
      <c r="BB342" s="16"/>
      <c r="BC342" s="16"/>
      <c r="BD342" s="16"/>
      <c r="BE342" s="81">
        <f>IF(N342="základná",J342,0)</f>
        <v>0</v>
      </c>
      <c r="BF342" s="81">
        <f>IF(N342="znížená",J342,0)</f>
        <v>0</v>
      </c>
      <c r="BG342" s="81">
        <f>IF(N342="zákl. prenesená",J342,0)</f>
        <v>0</v>
      </c>
      <c r="BH342" s="81">
        <f>IF(N342="zníž. prenesená",J342,0)</f>
        <v>0</v>
      </c>
      <c r="BI342" s="81">
        <f>IF(N342="nulová",J342,0)</f>
        <v>0</v>
      </c>
      <c r="BJ342" s="3" t="s">
        <v>10</v>
      </c>
      <c r="BK342" s="81">
        <f>ROUND(I342*H342,2)</f>
        <v>0</v>
      </c>
      <c r="BL342" s="3" t="s">
        <v>559</v>
      </c>
      <c r="BM342" s="152" t="s">
        <v>850</v>
      </c>
    </row>
    <row r="343" spans="1:65" ht="14.25" customHeight="1">
      <c r="A343" s="153"/>
      <c r="B343" s="154"/>
      <c r="C343" s="153"/>
      <c r="D343" s="155" t="s">
        <v>181</v>
      </c>
      <c r="E343" s="156" t="s">
        <v>1</v>
      </c>
      <c r="F343" s="157" t="s">
        <v>153</v>
      </c>
      <c r="G343" s="153"/>
      <c r="H343" s="158">
        <v>1</v>
      </c>
      <c r="I343" s="153"/>
      <c r="J343" s="153"/>
      <c r="K343" s="153"/>
      <c r="L343" s="154"/>
      <c r="M343" s="159"/>
      <c r="N343" s="153"/>
      <c r="O343" s="153"/>
      <c r="P343" s="153"/>
      <c r="Q343" s="153"/>
      <c r="R343" s="153"/>
      <c r="S343" s="153"/>
      <c r="T343" s="160"/>
      <c r="U343" s="153"/>
      <c r="V343" s="153"/>
      <c r="W343" s="153"/>
      <c r="X343" s="153"/>
      <c r="Y343" s="153"/>
      <c r="Z343" s="153"/>
      <c r="AA343" s="153"/>
      <c r="AB343" s="153"/>
      <c r="AC343" s="153"/>
      <c r="AD343" s="153"/>
      <c r="AE343" s="153"/>
      <c r="AF343" s="153"/>
      <c r="AG343" s="153"/>
      <c r="AH343" s="153"/>
      <c r="AI343" s="153"/>
      <c r="AJ343" s="153"/>
      <c r="AK343" s="153"/>
      <c r="AL343" s="153"/>
      <c r="AM343" s="153"/>
      <c r="AN343" s="153"/>
      <c r="AO343" s="153"/>
      <c r="AP343" s="153"/>
      <c r="AQ343" s="153"/>
      <c r="AR343" s="153"/>
      <c r="AS343" s="153"/>
      <c r="AT343" s="156" t="s">
        <v>181</v>
      </c>
      <c r="AU343" s="156" t="s">
        <v>10</v>
      </c>
      <c r="AV343" s="153" t="s">
        <v>10</v>
      </c>
      <c r="AW343" s="153" t="s">
        <v>64</v>
      </c>
      <c r="AX343" s="153" t="s">
        <v>153</v>
      </c>
      <c r="AY343" s="156" t="s">
        <v>172</v>
      </c>
      <c r="AZ343" s="153"/>
      <c r="BA343" s="153"/>
      <c r="BB343" s="153"/>
      <c r="BC343" s="153"/>
      <c r="BD343" s="153"/>
      <c r="BE343" s="153"/>
      <c r="BF343" s="153"/>
      <c r="BG343" s="153"/>
      <c r="BH343" s="153"/>
      <c r="BI343" s="153"/>
      <c r="BJ343" s="153"/>
      <c r="BK343" s="153"/>
      <c r="BL343" s="153"/>
      <c r="BM343" s="153"/>
    </row>
    <row r="344" spans="1:65" ht="16.5" customHeight="1">
      <c r="A344" s="16"/>
      <c r="B344" s="17"/>
      <c r="C344" s="141" t="s">
        <v>724</v>
      </c>
      <c r="D344" s="141" t="s">
        <v>175</v>
      </c>
      <c r="E344" s="142" t="s">
        <v>853</v>
      </c>
      <c r="F344" s="143" t="s">
        <v>854</v>
      </c>
      <c r="G344" s="144" t="s">
        <v>663</v>
      </c>
      <c r="H344" s="145">
        <v>1</v>
      </c>
      <c r="I344" s="146"/>
      <c r="J344" s="147">
        <f>ROUND(I344*H344,2)</f>
        <v>0</v>
      </c>
      <c r="K344" s="148"/>
      <c r="L344" s="17"/>
      <c r="M344" s="149" t="s">
        <v>1</v>
      </c>
      <c r="N344" s="75" t="s">
        <v>75</v>
      </c>
      <c r="O344" s="16"/>
      <c r="P344" s="150">
        <f>O344*H344</f>
        <v>0</v>
      </c>
      <c r="Q344" s="150">
        <v>0</v>
      </c>
      <c r="R344" s="150">
        <f>Q344*H344</f>
        <v>0</v>
      </c>
      <c r="S344" s="150">
        <v>0</v>
      </c>
      <c r="T344" s="151">
        <f>S344*H344</f>
        <v>0</v>
      </c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52" t="s">
        <v>559</v>
      </c>
      <c r="AS344" s="16"/>
      <c r="AT344" s="152" t="s">
        <v>175</v>
      </c>
      <c r="AU344" s="152" t="s">
        <v>10</v>
      </c>
      <c r="AV344" s="16"/>
      <c r="AW344" s="16"/>
      <c r="AX344" s="16"/>
      <c r="AY344" s="3" t="s">
        <v>172</v>
      </c>
      <c r="AZ344" s="16"/>
      <c r="BA344" s="16"/>
      <c r="BB344" s="16"/>
      <c r="BC344" s="16"/>
      <c r="BD344" s="16"/>
      <c r="BE344" s="81">
        <f>IF(N344="základná",J344,0)</f>
        <v>0</v>
      </c>
      <c r="BF344" s="81">
        <f>IF(N344="znížená",J344,0)</f>
        <v>0</v>
      </c>
      <c r="BG344" s="81">
        <f>IF(N344="zákl. prenesená",J344,0)</f>
        <v>0</v>
      </c>
      <c r="BH344" s="81">
        <f>IF(N344="zníž. prenesená",J344,0)</f>
        <v>0</v>
      </c>
      <c r="BI344" s="81">
        <f>IF(N344="nulová",J344,0)</f>
        <v>0</v>
      </c>
      <c r="BJ344" s="3" t="s">
        <v>10</v>
      </c>
      <c r="BK344" s="81">
        <f>ROUND(I344*H344,2)</f>
        <v>0</v>
      </c>
      <c r="BL344" s="3" t="s">
        <v>559</v>
      </c>
      <c r="BM344" s="152" t="s">
        <v>855</v>
      </c>
    </row>
    <row r="345" spans="1:65" ht="14.25" customHeight="1">
      <c r="A345" s="153"/>
      <c r="B345" s="154"/>
      <c r="C345" s="153"/>
      <c r="D345" s="155" t="s">
        <v>181</v>
      </c>
      <c r="E345" s="156" t="s">
        <v>1</v>
      </c>
      <c r="F345" s="157" t="s">
        <v>153</v>
      </c>
      <c r="G345" s="153"/>
      <c r="H345" s="158">
        <v>1</v>
      </c>
      <c r="I345" s="153"/>
      <c r="J345" s="153"/>
      <c r="K345" s="153"/>
      <c r="L345" s="154"/>
      <c r="M345" s="159"/>
      <c r="N345" s="153"/>
      <c r="O345" s="153"/>
      <c r="P345" s="153"/>
      <c r="Q345" s="153"/>
      <c r="R345" s="153"/>
      <c r="S345" s="153"/>
      <c r="T345" s="160"/>
      <c r="U345" s="153"/>
      <c r="V345" s="153"/>
      <c r="W345" s="153"/>
      <c r="X345" s="153"/>
      <c r="Y345" s="153"/>
      <c r="Z345" s="153"/>
      <c r="AA345" s="153"/>
      <c r="AB345" s="153"/>
      <c r="AC345" s="153"/>
      <c r="AD345" s="153"/>
      <c r="AE345" s="153"/>
      <c r="AF345" s="153"/>
      <c r="AG345" s="153"/>
      <c r="AH345" s="153"/>
      <c r="AI345" s="153"/>
      <c r="AJ345" s="153"/>
      <c r="AK345" s="153"/>
      <c r="AL345" s="153"/>
      <c r="AM345" s="153"/>
      <c r="AN345" s="153"/>
      <c r="AO345" s="153"/>
      <c r="AP345" s="153"/>
      <c r="AQ345" s="153"/>
      <c r="AR345" s="153"/>
      <c r="AS345" s="153"/>
      <c r="AT345" s="156" t="s">
        <v>181</v>
      </c>
      <c r="AU345" s="156" t="s">
        <v>10</v>
      </c>
      <c r="AV345" s="153" t="s">
        <v>10</v>
      </c>
      <c r="AW345" s="153" t="s">
        <v>64</v>
      </c>
      <c r="AX345" s="153" t="s">
        <v>153</v>
      </c>
      <c r="AY345" s="156" t="s">
        <v>172</v>
      </c>
      <c r="AZ345" s="153"/>
      <c r="BA345" s="153"/>
      <c r="BB345" s="153"/>
      <c r="BC345" s="153"/>
      <c r="BD345" s="153"/>
      <c r="BE345" s="153"/>
      <c r="BF345" s="153"/>
      <c r="BG345" s="153"/>
      <c r="BH345" s="153"/>
      <c r="BI345" s="153"/>
      <c r="BJ345" s="153"/>
      <c r="BK345" s="153"/>
      <c r="BL345" s="153"/>
      <c r="BM345" s="153"/>
    </row>
    <row r="346" spans="1:65" ht="16.5" customHeight="1">
      <c r="A346" s="16"/>
      <c r="B346" s="17"/>
      <c r="C346" s="141" t="s">
        <v>729</v>
      </c>
      <c r="D346" s="141" t="s">
        <v>175</v>
      </c>
      <c r="E346" s="142" t="s">
        <v>858</v>
      </c>
      <c r="F346" s="143" t="s">
        <v>859</v>
      </c>
      <c r="G346" s="144" t="s">
        <v>860</v>
      </c>
      <c r="H346" s="145">
        <v>1</v>
      </c>
      <c r="I346" s="146"/>
      <c r="J346" s="147">
        <f>ROUND(I346*H346,2)</f>
        <v>0</v>
      </c>
      <c r="K346" s="148"/>
      <c r="L346" s="17"/>
      <c r="M346" s="149" t="s">
        <v>1</v>
      </c>
      <c r="N346" s="75" t="s">
        <v>75</v>
      </c>
      <c r="O346" s="16"/>
      <c r="P346" s="150">
        <f>O346*H346</f>
        <v>0</v>
      </c>
      <c r="Q346" s="150">
        <v>0</v>
      </c>
      <c r="R346" s="150">
        <f>Q346*H346</f>
        <v>0</v>
      </c>
      <c r="S346" s="150">
        <v>0</v>
      </c>
      <c r="T346" s="151">
        <f>S346*H346</f>
        <v>0</v>
      </c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52" t="s">
        <v>559</v>
      </c>
      <c r="AS346" s="16"/>
      <c r="AT346" s="152" t="s">
        <v>175</v>
      </c>
      <c r="AU346" s="152" t="s">
        <v>10</v>
      </c>
      <c r="AV346" s="16"/>
      <c r="AW346" s="16"/>
      <c r="AX346" s="16"/>
      <c r="AY346" s="3" t="s">
        <v>172</v>
      </c>
      <c r="AZ346" s="16"/>
      <c r="BA346" s="16"/>
      <c r="BB346" s="16"/>
      <c r="BC346" s="16"/>
      <c r="BD346" s="16"/>
      <c r="BE346" s="81">
        <f>IF(N346="základná",J346,0)</f>
        <v>0</v>
      </c>
      <c r="BF346" s="81">
        <f>IF(N346="znížená",J346,0)</f>
        <v>0</v>
      </c>
      <c r="BG346" s="81">
        <f>IF(N346="zákl. prenesená",J346,0)</f>
        <v>0</v>
      </c>
      <c r="BH346" s="81">
        <f>IF(N346="zníž. prenesená",J346,0)</f>
        <v>0</v>
      </c>
      <c r="BI346" s="81">
        <f>IF(N346="nulová",J346,0)</f>
        <v>0</v>
      </c>
      <c r="BJ346" s="3" t="s">
        <v>10</v>
      </c>
      <c r="BK346" s="81">
        <f>ROUND(I346*H346,2)</f>
        <v>0</v>
      </c>
      <c r="BL346" s="3" t="s">
        <v>559</v>
      </c>
      <c r="BM346" s="152" t="s">
        <v>861</v>
      </c>
    </row>
    <row r="347" spans="1:65" ht="14.25" customHeight="1">
      <c r="A347" s="153"/>
      <c r="B347" s="154"/>
      <c r="C347" s="153"/>
      <c r="D347" s="155" t="s">
        <v>181</v>
      </c>
      <c r="E347" s="156" t="s">
        <v>1</v>
      </c>
      <c r="F347" s="157" t="s">
        <v>153</v>
      </c>
      <c r="G347" s="153"/>
      <c r="H347" s="158">
        <v>1</v>
      </c>
      <c r="I347" s="153"/>
      <c r="J347" s="153"/>
      <c r="K347" s="153"/>
      <c r="L347" s="154"/>
      <c r="M347" s="159"/>
      <c r="N347" s="153"/>
      <c r="O347" s="153"/>
      <c r="P347" s="153"/>
      <c r="Q347" s="153"/>
      <c r="R347" s="153"/>
      <c r="S347" s="153"/>
      <c r="T347" s="160"/>
      <c r="U347" s="153"/>
      <c r="V347" s="153"/>
      <c r="W347" s="153"/>
      <c r="X347" s="153"/>
      <c r="Y347" s="153"/>
      <c r="Z347" s="153"/>
      <c r="AA347" s="153"/>
      <c r="AB347" s="153"/>
      <c r="AC347" s="153"/>
      <c r="AD347" s="153"/>
      <c r="AE347" s="153"/>
      <c r="AF347" s="153"/>
      <c r="AG347" s="153"/>
      <c r="AH347" s="153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  <c r="AT347" s="156" t="s">
        <v>181</v>
      </c>
      <c r="AU347" s="156" t="s">
        <v>10</v>
      </c>
      <c r="AV347" s="153" t="s">
        <v>10</v>
      </c>
      <c r="AW347" s="153" t="s">
        <v>64</v>
      </c>
      <c r="AX347" s="153" t="s">
        <v>153</v>
      </c>
      <c r="AY347" s="156" t="s">
        <v>172</v>
      </c>
      <c r="AZ347" s="153"/>
      <c r="BA347" s="153"/>
      <c r="BB347" s="153"/>
      <c r="BC347" s="153"/>
      <c r="BD347" s="153"/>
      <c r="BE347" s="153"/>
      <c r="BF347" s="153"/>
      <c r="BG347" s="153"/>
      <c r="BH347" s="153"/>
      <c r="BI347" s="153"/>
      <c r="BJ347" s="153"/>
      <c r="BK347" s="153"/>
      <c r="BL347" s="153"/>
      <c r="BM347" s="153"/>
    </row>
    <row r="348" spans="1:65" ht="24" customHeight="1">
      <c r="A348" s="16"/>
      <c r="B348" s="17"/>
      <c r="C348" s="168" t="s">
        <v>734</v>
      </c>
      <c r="D348" s="168" t="s">
        <v>271</v>
      </c>
      <c r="E348" s="169" t="s">
        <v>873</v>
      </c>
      <c r="F348" s="170" t="s">
        <v>874</v>
      </c>
      <c r="G348" s="171" t="s">
        <v>193</v>
      </c>
      <c r="H348" s="172">
        <v>1</v>
      </c>
      <c r="I348" s="173"/>
      <c r="J348" s="174">
        <f>ROUND(I348*H348,2)</f>
        <v>0</v>
      </c>
      <c r="K348" s="175"/>
      <c r="L348" s="176"/>
      <c r="M348" s="177" t="s">
        <v>1</v>
      </c>
      <c r="N348" s="178" t="s">
        <v>75</v>
      </c>
      <c r="O348" s="16"/>
      <c r="P348" s="150">
        <f>O348*H348</f>
        <v>0</v>
      </c>
      <c r="Q348" s="150">
        <v>3.5000000000000001E-3</v>
      </c>
      <c r="R348" s="150">
        <f>Q348*H348</f>
        <v>3.5000000000000001E-3</v>
      </c>
      <c r="S348" s="150">
        <v>0</v>
      </c>
      <c r="T348" s="151">
        <f>S348*H348</f>
        <v>0</v>
      </c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52" t="s">
        <v>857</v>
      </c>
      <c r="AS348" s="16"/>
      <c r="AT348" s="152" t="s">
        <v>271</v>
      </c>
      <c r="AU348" s="152" t="s">
        <v>10</v>
      </c>
      <c r="AV348" s="16"/>
      <c r="AW348" s="16"/>
      <c r="AX348" s="16"/>
      <c r="AY348" s="3" t="s">
        <v>172</v>
      </c>
      <c r="AZ348" s="16"/>
      <c r="BA348" s="16"/>
      <c r="BB348" s="16"/>
      <c r="BC348" s="16"/>
      <c r="BD348" s="16"/>
      <c r="BE348" s="81">
        <f>IF(N348="základná",J348,0)</f>
        <v>0</v>
      </c>
      <c r="BF348" s="81">
        <f>IF(N348="znížená",J348,0)</f>
        <v>0</v>
      </c>
      <c r="BG348" s="81">
        <f>IF(N348="zákl. prenesená",J348,0)</f>
        <v>0</v>
      </c>
      <c r="BH348" s="81">
        <f>IF(N348="zníž. prenesená",J348,0)</f>
        <v>0</v>
      </c>
      <c r="BI348" s="81">
        <f>IF(N348="nulová",J348,0)</f>
        <v>0</v>
      </c>
      <c r="BJ348" s="3" t="s">
        <v>10</v>
      </c>
      <c r="BK348" s="81">
        <f>ROUND(I348*H348,2)</f>
        <v>0</v>
      </c>
      <c r="BL348" s="3" t="s">
        <v>857</v>
      </c>
      <c r="BM348" s="152" t="s">
        <v>875</v>
      </c>
    </row>
    <row r="349" spans="1:65" ht="14.25" customHeight="1">
      <c r="A349" s="153"/>
      <c r="B349" s="154"/>
      <c r="C349" s="153"/>
      <c r="D349" s="155" t="s">
        <v>181</v>
      </c>
      <c r="E349" s="156" t="s">
        <v>1</v>
      </c>
      <c r="F349" s="157" t="s">
        <v>153</v>
      </c>
      <c r="G349" s="153"/>
      <c r="H349" s="158">
        <v>1</v>
      </c>
      <c r="I349" s="153"/>
      <c r="J349" s="153"/>
      <c r="K349" s="153"/>
      <c r="L349" s="154"/>
      <c r="M349" s="159"/>
      <c r="N349" s="153"/>
      <c r="O349" s="153"/>
      <c r="P349" s="153"/>
      <c r="Q349" s="153"/>
      <c r="R349" s="153"/>
      <c r="S349" s="153"/>
      <c r="T349" s="160"/>
      <c r="U349" s="153"/>
      <c r="V349" s="153"/>
      <c r="W349" s="153"/>
      <c r="X349" s="153"/>
      <c r="Y349" s="153"/>
      <c r="Z349" s="153"/>
      <c r="AA349" s="153"/>
      <c r="AB349" s="153"/>
      <c r="AC349" s="153"/>
      <c r="AD349" s="153"/>
      <c r="AE349" s="153"/>
      <c r="AF349" s="153"/>
      <c r="AG349" s="153"/>
      <c r="AH349" s="153"/>
      <c r="AI349" s="153"/>
      <c r="AJ349" s="153"/>
      <c r="AK349" s="153"/>
      <c r="AL349" s="153"/>
      <c r="AM349" s="153"/>
      <c r="AN349" s="153"/>
      <c r="AO349" s="153"/>
      <c r="AP349" s="153"/>
      <c r="AQ349" s="153"/>
      <c r="AR349" s="153"/>
      <c r="AS349" s="153"/>
      <c r="AT349" s="156" t="s">
        <v>181</v>
      </c>
      <c r="AU349" s="156" t="s">
        <v>10</v>
      </c>
      <c r="AV349" s="153" t="s">
        <v>10</v>
      </c>
      <c r="AW349" s="153" t="s">
        <v>64</v>
      </c>
      <c r="AX349" s="153" t="s">
        <v>153</v>
      </c>
      <c r="AY349" s="156" t="s">
        <v>172</v>
      </c>
      <c r="AZ349" s="153"/>
      <c r="BA349" s="153"/>
      <c r="BB349" s="153"/>
      <c r="BC349" s="153"/>
      <c r="BD349" s="153"/>
      <c r="BE349" s="153"/>
      <c r="BF349" s="153"/>
      <c r="BG349" s="153"/>
      <c r="BH349" s="153"/>
      <c r="BI349" s="153"/>
      <c r="BJ349" s="153"/>
      <c r="BK349" s="153"/>
      <c r="BL349" s="153"/>
      <c r="BM349" s="153"/>
    </row>
    <row r="350" spans="1:65" ht="16.5" customHeight="1">
      <c r="A350" s="16"/>
      <c r="B350" s="17"/>
      <c r="C350" s="141" t="s">
        <v>738</v>
      </c>
      <c r="D350" s="141" t="s">
        <v>175</v>
      </c>
      <c r="E350" s="142" t="s">
        <v>878</v>
      </c>
      <c r="F350" s="143" t="s">
        <v>879</v>
      </c>
      <c r="G350" s="144" t="s">
        <v>860</v>
      </c>
      <c r="H350" s="145">
        <v>1</v>
      </c>
      <c r="I350" s="146"/>
      <c r="J350" s="147">
        <f>ROUND(I350*H350,2)</f>
        <v>0</v>
      </c>
      <c r="K350" s="148"/>
      <c r="L350" s="17"/>
      <c r="M350" s="149" t="s">
        <v>1</v>
      </c>
      <c r="N350" s="75" t="s">
        <v>75</v>
      </c>
      <c r="O350" s="16"/>
      <c r="P350" s="150">
        <f>O350*H350</f>
        <v>0</v>
      </c>
      <c r="Q350" s="150">
        <v>0</v>
      </c>
      <c r="R350" s="150">
        <f>Q350*H350</f>
        <v>0</v>
      </c>
      <c r="S350" s="150">
        <v>0</v>
      </c>
      <c r="T350" s="151">
        <f>S350*H350</f>
        <v>0</v>
      </c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52" t="s">
        <v>559</v>
      </c>
      <c r="AS350" s="16"/>
      <c r="AT350" s="152" t="s">
        <v>175</v>
      </c>
      <c r="AU350" s="152" t="s">
        <v>10</v>
      </c>
      <c r="AV350" s="16"/>
      <c r="AW350" s="16"/>
      <c r="AX350" s="16"/>
      <c r="AY350" s="3" t="s">
        <v>172</v>
      </c>
      <c r="AZ350" s="16"/>
      <c r="BA350" s="16"/>
      <c r="BB350" s="16"/>
      <c r="BC350" s="16"/>
      <c r="BD350" s="16"/>
      <c r="BE350" s="81">
        <f>IF(N350="základná",J350,0)</f>
        <v>0</v>
      </c>
      <c r="BF350" s="81">
        <f>IF(N350="znížená",J350,0)</f>
        <v>0</v>
      </c>
      <c r="BG350" s="81">
        <f>IF(N350="zákl. prenesená",J350,0)</f>
        <v>0</v>
      </c>
      <c r="BH350" s="81">
        <f>IF(N350="zníž. prenesená",J350,0)</f>
        <v>0</v>
      </c>
      <c r="BI350" s="81">
        <f>IF(N350="nulová",J350,0)</f>
        <v>0</v>
      </c>
      <c r="BJ350" s="3" t="s">
        <v>10</v>
      </c>
      <c r="BK350" s="81">
        <f>ROUND(I350*H350,2)</f>
        <v>0</v>
      </c>
      <c r="BL350" s="3" t="s">
        <v>559</v>
      </c>
      <c r="BM350" s="152" t="s">
        <v>880</v>
      </c>
    </row>
    <row r="351" spans="1:65" ht="14.25" customHeight="1">
      <c r="A351" s="153"/>
      <c r="B351" s="154"/>
      <c r="C351" s="153"/>
      <c r="D351" s="155" t="s">
        <v>181</v>
      </c>
      <c r="E351" s="156" t="s">
        <v>1</v>
      </c>
      <c r="F351" s="157" t="s">
        <v>153</v>
      </c>
      <c r="G351" s="153"/>
      <c r="H351" s="158">
        <v>1</v>
      </c>
      <c r="I351" s="153"/>
      <c r="J351" s="153"/>
      <c r="K351" s="153"/>
      <c r="L351" s="154"/>
      <c r="M351" s="159"/>
      <c r="N351" s="153"/>
      <c r="O351" s="153"/>
      <c r="P351" s="153"/>
      <c r="Q351" s="153"/>
      <c r="R351" s="153"/>
      <c r="S351" s="153"/>
      <c r="T351" s="160"/>
      <c r="U351" s="153"/>
      <c r="V351" s="153"/>
      <c r="W351" s="153"/>
      <c r="X351" s="153"/>
      <c r="Y351" s="153"/>
      <c r="Z351" s="153"/>
      <c r="AA351" s="153"/>
      <c r="AB351" s="153"/>
      <c r="AC351" s="153"/>
      <c r="AD351" s="153"/>
      <c r="AE351" s="153"/>
      <c r="AF351" s="153"/>
      <c r="AG351" s="153"/>
      <c r="AH351" s="153"/>
      <c r="AI351" s="153"/>
      <c r="AJ351" s="153"/>
      <c r="AK351" s="153"/>
      <c r="AL351" s="153"/>
      <c r="AM351" s="153"/>
      <c r="AN351" s="153"/>
      <c r="AO351" s="153"/>
      <c r="AP351" s="153"/>
      <c r="AQ351" s="153"/>
      <c r="AR351" s="153"/>
      <c r="AS351" s="153"/>
      <c r="AT351" s="156" t="s">
        <v>181</v>
      </c>
      <c r="AU351" s="156" t="s">
        <v>10</v>
      </c>
      <c r="AV351" s="153" t="s">
        <v>10</v>
      </c>
      <c r="AW351" s="153" t="s">
        <v>64</v>
      </c>
      <c r="AX351" s="153" t="s">
        <v>153</v>
      </c>
      <c r="AY351" s="156" t="s">
        <v>172</v>
      </c>
      <c r="AZ351" s="153"/>
      <c r="BA351" s="153"/>
      <c r="BB351" s="153"/>
      <c r="BC351" s="153"/>
      <c r="BD351" s="153"/>
      <c r="BE351" s="153"/>
      <c r="BF351" s="153"/>
      <c r="BG351" s="153"/>
      <c r="BH351" s="153"/>
      <c r="BI351" s="153"/>
      <c r="BJ351" s="153"/>
      <c r="BK351" s="153"/>
      <c r="BL351" s="153"/>
      <c r="BM351" s="153"/>
    </row>
    <row r="352" spans="1:65" ht="16.5" customHeight="1">
      <c r="A352" s="16"/>
      <c r="B352" s="17"/>
      <c r="C352" s="141" t="s">
        <v>743</v>
      </c>
      <c r="D352" s="141" t="s">
        <v>175</v>
      </c>
      <c r="E352" s="142" t="s">
        <v>904</v>
      </c>
      <c r="F352" s="143" t="s">
        <v>905</v>
      </c>
      <c r="G352" s="144" t="s">
        <v>860</v>
      </c>
      <c r="H352" s="145">
        <v>1</v>
      </c>
      <c r="I352" s="146"/>
      <c r="J352" s="147">
        <f t="shared" ref="J352:J353" si="182">ROUND(I352*H352,2)</f>
        <v>0</v>
      </c>
      <c r="K352" s="148"/>
      <c r="L352" s="17"/>
      <c r="M352" s="149" t="s">
        <v>1</v>
      </c>
      <c r="N352" s="75" t="s">
        <v>75</v>
      </c>
      <c r="O352" s="16"/>
      <c r="P352" s="150">
        <f t="shared" ref="P352:P353" si="183">O352*H352</f>
        <v>0</v>
      </c>
      <c r="Q352" s="150">
        <v>0</v>
      </c>
      <c r="R352" s="150">
        <f t="shared" ref="R352:R353" si="184">Q352*H352</f>
        <v>0</v>
      </c>
      <c r="S352" s="150">
        <v>0</v>
      </c>
      <c r="T352" s="151">
        <f t="shared" ref="T352:T353" si="185">S352*H352</f>
        <v>0</v>
      </c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52" t="s">
        <v>559</v>
      </c>
      <c r="AS352" s="16"/>
      <c r="AT352" s="152" t="s">
        <v>175</v>
      </c>
      <c r="AU352" s="152" t="s">
        <v>10</v>
      </c>
      <c r="AV352" s="16"/>
      <c r="AW352" s="16"/>
      <c r="AX352" s="16"/>
      <c r="AY352" s="3" t="s">
        <v>172</v>
      </c>
      <c r="AZ352" s="16"/>
      <c r="BA352" s="16"/>
      <c r="BB352" s="16"/>
      <c r="BC352" s="16"/>
      <c r="BD352" s="16"/>
      <c r="BE352" s="81">
        <f t="shared" ref="BE352:BE353" si="186">IF(N352="základná",J352,0)</f>
        <v>0</v>
      </c>
      <c r="BF352" s="81">
        <f t="shared" ref="BF352:BF353" si="187">IF(N352="znížená",J352,0)</f>
        <v>0</v>
      </c>
      <c r="BG352" s="81">
        <f t="shared" ref="BG352:BG353" si="188">IF(N352="zákl. prenesená",J352,0)</f>
        <v>0</v>
      </c>
      <c r="BH352" s="81">
        <f t="shared" ref="BH352:BH353" si="189">IF(N352="zníž. prenesená",J352,0)</f>
        <v>0</v>
      </c>
      <c r="BI352" s="81">
        <f t="shared" ref="BI352:BI353" si="190">IF(N352="nulová",J352,0)</f>
        <v>0</v>
      </c>
      <c r="BJ352" s="3" t="s">
        <v>10</v>
      </c>
      <c r="BK352" s="81">
        <f t="shared" ref="BK352:BK353" si="191">ROUND(I352*H352,2)</f>
        <v>0</v>
      </c>
      <c r="BL352" s="3" t="s">
        <v>559</v>
      </c>
      <c r="BM352" s="152" t="s">
        <v>906</v>
      </c>
    </row>
    <row r="353" spans="1:65" ht="16.5" customHeight="1">
      <c r="A353" s="16"/>
      <c r="B353" s="17"/>
      <c r="C353" s="141" t="s">
        <v>747</v>
      </c>
      <c r="D353" s="141" t="s">
        <v>175</v>
      </c>
      <c r="E353" s="142" t="s">
        <v>912</v>
      </c>
      <c r="F353" s="143" t="s">
        <v>913</v>
      </c>
      <c r="G353" s="144" t="s">
        <v>860</v>
      </c>
      <c r="H353" s="145">
        <v>1</v>
      </c>
      <c r="I353" s="146"/>
      <c r="J353" s="147">
        <f t="shared" si="182"/>
        <v>0</v>
      </c>
      <c r="K353" s="148"/>
      <c r="L353" s="17"/>
      <c r="M353" s="180" t="s">
        <v>1</v>
      </c>
      <c r="N353" s="181" t="s">
        <v>75</v>
      </c>
      <c r="O353" s="182"/>
      <c r="P353" s="183">
        <f t="shared" si="183"/>
        <v>0</v>
      </c>
      <c r="Q353" s="183">
        <v>0</v>
      </c>
      <c r="R353" s="183">
        <f t="shared" si="184"/>
        <v>0</v>
      </c>
      <c r="S353" s="183">
        <v>0</v>
      </c>
      <c r="T353" s="184">
        <f t="shared" si="185"/>
        <v>0</v>
      </c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52" t="s">
        <v>559</v>
      </c>
      <c r="AS353" s="16"/>
      <c r="AT353" s="152" t="s">
        <v>175</v>
      </c>
      <c r="AU353" s="152" t="s">
        <v>10</v>
      </c>
      <c r="AV353" s="16"/>
      <c r="AW353" s="16"/>
      <c r="AX353" s="16"/>
      <c r="AY353" s="3" t="s">
        <v>172</v>
      </c>
      <c r="AZ353" s="16"/>
      <c r="BA353" s="16"/>
      <c r="BB353" s="16"/>
      <c r="BC353" s="16"/>
      <c r="BD353" s="16"/>
      <c r="BE353" s="81">
        <f t="shared" si="186"/>
        <v>0</v>
      </c>
      <c r="BF353" s="81">
        <f t="shared" si="187"/>
        <v>0</v>
      </c>
      <c r="BG353" s="81">
        <f t="shared" si="188"/>
        <v>0</v>
      </c>
      <c r="BH353" s="81">
        <f t="shared" si="189"/>
        <v>0</v>
      </c>
      <c r="BI353" s="81">
        <f t="shared" si="190"/>
        <v>0</v>
      </c>
      <c r="BJ353" s="3" t="s">
        <v>10</v>
      </c>
      <c r="BK353" s="81">
        <f t="shared" si="191"/>
        <v>0</v>
      </c>
      <c r="BL353" s="3" t="s">
        <v>559</v>
      </c>
      <c r="BM353" s="152" t="s">
        <v>914</v>
      </c>
    </row>
    <row r="354" spans="1:65" ht="6.75" customHeight="1">
      <c r="A354" s="16"/>
      <c r="B354" s="54"/>
      <c r="C354" s="55"/>
      <c r="D354" s="55"/>
      <c r="E354" s="55"/>
      <c r="F354" s="55"/>
      <c r="G354" s="55"/>
      <c r="H354" s="55"/>
      <c r="I354" s="55"/>
      <c r="J354" s="55"/>
      <c r="K354" s="55"/>
      <c r="L354" s="17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</row>
    <row r="355" spans="1:6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</row>
    <row r="356" spans="1:65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</row>
    <row r="357" spans="1:65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</row>
    <row r="358" spans="1:65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</row>
    <row r="359" spans="1:65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</row>
    <row r="360" spans="1:65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</row>
    <row r="361" spans="1:65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</row>
    <row r="362" spans="1:65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</row>
    <row r="363" spans="1:65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</row>
    <row r="364" spans="1:65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</row>
    <row r="365" spans="1: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</row>
    <row r="366" spans="1:65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</row>
    <row r="367" spans="1:65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</row>
    <row r="368" spans="1:65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</row>
    <row r="369" spans="1:65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</row>
    <row r="370" spans="1:65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</row>
    <row r="371" spans="1:65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</row>
    <row r="372" spans="1:65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</row>
    <row r="373" spans="1:65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</row>
    <row r="374" spans="1:65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</row>
    <row r="375" spans="1:6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</row>
    <row r="376" spans="1:65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</row>
    <row r="377" spans="1:65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</row>
    <row r="378" spans="1:65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</row>
    <row r="379" spans="1:65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</row>
    <row r="380" spans="1:65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</row>
    <row r="381" spans="1:65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</row>
    <row r="382" spans="1:65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</row>
    <row r="383" spans="1:65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</row>
    <row r="384" spans="1:65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</row>
    <row r="385" spans="1:6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</row>
    <row r="386" spans="1:65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</row>
    <row r="387" spans="1:65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</row>
    <row r="388" spans="1:65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</row>
    <row r="389" spans="1:65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</row>
    <row r="390" spans="1:65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</row>
    <row r="391" spans="1:65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</row>
    <row r="392" spans="1:65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</row>
    <row r="393" spans="1:65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</row>
    <row r="394" spans="1:65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</row>
    <row r="395" spans="1:6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</row>
    <row r="396" spans="1:65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</row>
    <row r="397" spans="1:65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</row>
    <row r="398" spans="1:65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</row>
    <row r="399" spans="1:65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</row>
    <row r="400" spans="1:65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</row>
    <row r="401" spans="1:65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</row>
    <row r="402" spans="1:65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</row>
    <row r="403" spans="1:65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</row>
    <row r="404" spans="1:65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</row>
    <row r="405" spans="1:6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</row>
    <row r="406" spans="1:65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</row>
    <row r="407" spans="1:65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</row>
    <row r="408" spans="1:65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</row>
    <row r="409" spans="1:65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</row>
    <row r="410" spans="1:65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</row>
    <row r="411" spans="1:65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</row>
    <row r="412" spans="1:65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</row>
    <row r="413" spans="1:65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</row>
    <row r="414" spans="1:65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</row>
    <row r="415" spans="1:6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</row>
    <row r="416" spans="1:65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</row>
    <row r="417" spans="1:65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</row>
    <row r="418" spans="1:65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</row>
    <row r="419" spans="1:65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</row>
    <row r="420" spans="1:65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</row>
    <row r="421" spans="1:65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</row>
    <row r="422" spans="1:65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</row>
    <row r="423" spans="1:65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</row>
    <row r="424" spans="1:65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</row>
    <row r="425" spans="1:6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</row>
    <row r="426" spans="1:65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</row>
    <row r="427" spans="1:65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</row>
    <row r="428" spans="1:65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</row>
    <row r="429" spans="1:65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</row>
    <row r="430" spans="1:65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</row>
    <row r="431" spans="1:65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</row>
    <row r="432" spans="1:65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</row>
    <row r="433" spans="1:65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</row>
    <row r="434" spans="1:65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</row>
    <row r="435" spans="1:6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</row>
    <row r="436" spans="1:65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</row>
    <row r="437" spans="1:65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</row>
    <row r="438" spans="1:65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</row>
    <row r="439" spans="1:65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</row>
    <row r="440" spans="1:65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</row>
    <row r="441" spans="1:65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</row>
    <row r="442" spans="1:65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</row>
    <row r="443" spans="1:65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</row>
    <row r="444" spans="1:65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</row>
    <row r="445" spans="1:6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</row>
    <row r="446" spans="1:65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</row>
    <row r="447" spans="1:65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</row>
    <row r="448" spans="1:65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</row>
    <row r="449" spans="1:65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</row>
    <row r="450" spans="1:65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</row>
    <row r="451" spans="1:65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</row>
    <row r="452" spans="1:65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</row>
    <row r="453" spans="1:65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</row>
    <row r="454" spans="1:65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</row>
    <row r="455" spans="1:6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</row>
    <row r="456" spans="1:65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</row>
    <row r="457" spans="1:65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</row>
    <row r="458" spans="1:65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</row>
    <row r="459" spans="1:65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</row>
    <row r="460" spans="1:65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</row>
    <row r="461" spans="1:65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</row>
    <row r="462" spans="1:65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</row>
    <row r="463" spans="1:65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</row>
    <row r="464" spans="1:65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</row>
    <row r="465" spans="1: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</row>
    <row r="466" spans="1:65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</row>
    <row r="467" spans="1:65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</row>
    <row r="468" spans="1:65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</row>
    <row r="469" spans="1:65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</row>
    <row r="470" spans="1:65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</row>
    <row r="471" spans="1:65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</row>
    <row r="472" spans="1:65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</row>
    <row r="473" spans="1:65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</row>
    <row r="474" spans="1:65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</row>
    <row r="475" spans="1:6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</row>
    <row r="476" spans="1:65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</row>
    <row r="477" spans="1:65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</row>
    <row r="478" spans="1:65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</row>
    <row r="479" spans="1:65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</row>
    <row r="480" spans="1:65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</row>
    <row r="481" spans="1:65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</row>
    <row r="482" spans="1:65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</row>
    <row r="483" spans="1:65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</row>
    <row r="484" spans="1:65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</row>
    <row r="485" spans="1:6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</row>
    <row r="486" spans="1:65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</row>
    <row r="487" spans="1:65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</row>
    <row r="488" spans="1:65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</row>
    <row r="489" spans="1:65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</row>
    <row r="490" spans="1:65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</row>
    <row r="491" spans="1:65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</row>
    <row r="492" spans="1:65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</row>
    <row r="493" spans="1:65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</row>
    <row r="494" spans="1:65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</row>
    <row r="495" spans="1:6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</row>
    <row r="496" spans="1:65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</row>
    <row r="497" spans="1:65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</row>
    <row r="498" spans="1:65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</row>
    <row r="499" spans="1:65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</row>
    <row r="500" spans="1:65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</row>
    <row r="501" spans="1:65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</row>
    <row r="502" spans="1:65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</row>
    <row r="503" spans="1:65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</row>
    <row r="504" spans="1:65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</row>
    <row r="505" spans="1:6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</row>
    <row r="506" spans="1:65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</row>
    <row r="507" spans="1:65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</row>
    <row r="508" spans="1:65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</row>
    <row r="509" spans="1:65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</row>
    <row r="510" spans="1:65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</row>
    <row r="511" spans="1:65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</row>
    <row r="512" spans="1:65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</row>
    <row r="513" spans="1:65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</row>
    <row r="514" spans="1:65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</row>
    <row r="515" spans="1:6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</row>
    <row r="516" spans="1:65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</row>
    <row r="517" spans="1:65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</row>
    <row r="518" spans="1:65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</row>
    <row r="519" spans="1:65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</row>
    <row r="520" spans="1:65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</row>
    <row r="521" spans="1:65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</row>
    <row r="522" spans="1:65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</row>
    <row r="523" spans="1:65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</row>
    <row r="524" spans="1:65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</row>
    <row r="525" spans="1:6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</row>
    <row r="526" spans="1:65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</row>
    <row r="527" spans="1:65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</row>
    <row r="528" spans="1:65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</row>
    <row r="529" spans="1:65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</row>
    <row r="530" spans="1:65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</row>
    <row r="531" spans="1:65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</row>
    <row r="532" spans="1:65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</row>
    <row r="533" spans="1:65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</row>
    <row r="534" spans="1:65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</row>
    <row r="535" spans="1:6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</row>
    <row r="536" spans="1:65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</row>
    <row r="537" spans="1:65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</row>
    <row r="538" spans="1:65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</row>
    <row r="539" spans="1:65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</row>
    <row r="540" spans="1:65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</row>
    <row r="541" spans="1:65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</row>
    <row r="542" spans="1:65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</row>
    <row r="543" spans="1:65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</row>
    <row r="544" spans="1:65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</row>
    <row r="545" spans="1:6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</row>
    <row r="546" spans="1:65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</row>
    <row r="547" spans="1:65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</row>
    <row r="548" spans="1:65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</row>
    <row r="549" spans="1:65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</row>
    <row r="550" spans="1:65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</row>
    <row r="551" spans="1:65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</row>
    <row r="552" spans="1:65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</row>
    <row r="553" spans="1:65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</row>
    <row r="554" spans="1:65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</row>
    <row r="555" spans="1:6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</row>
    <row r="556" spans="1:65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</row>
    <row r="557" spans="1:65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</row>
    <row r="558" spans="1:65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</row>
    <row r="559" spans="1:65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</row>
    <row r="560" spans="1:65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</row>
    <row r="561" spans="1:65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</row>
    <row r="562" spans="1:65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</row>
    <row r="563" spans="1:65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</row>
    <row r="564" spans="1:65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</row>
    <row r="565" spans="1: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</row>
    <row r="566" spans="1:65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</row>
    <row r="567" spans="1:65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</row>
    <row r="568" spans="1:65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</row>
    <row r="569" spans="1:65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</row>
    <row r="570" spans="1:65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</row>
    <row r="571" spans="1:65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</row>
    <row r="572" spans="1:65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</row>
    <row r="573" spans="1:65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</row>
    <row r="574" spans="1:65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</row>
    <row r="575" spans="1:6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</row>
    <row r="576" spans="1:65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</row>
    <row r="577" spans="1:65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</row>
    <row r="578" spans="1:65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</row>
    <row r="579" spans="1:65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</row>
    <row r="580" spans="1:65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</row>
    <row r="581" spans="1:65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</row>
    <row r="582" spans="1:65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</row>
    <row r="583" spans="1:65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</row>
    <row r="584" spans="1:65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</row>
    <row r="585" spans="1:6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</row>
    <row r="586" spans="1:65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</row>
    <row r="587" spans="1:65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</row>
    <row r="588" spans="1:65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</row>
    <row r="589" spans="1:65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</row>
    <row r="590" spans="1:65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</row>
    <row r="591" spans="1:65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</row>
    <row r="592" spans="1:65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</row>
    <row r="593" spans="1:65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</row>
    <row r="594" spans="1:65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</row>
    <row r="595" spans="1:6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</row>
    <row r="596" spans="1:65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</row>
    <row r="597" spans="1:65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</row>
    <row r="598" spans="1:65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</row>
    <row r="599" spans="1:65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</row>
    <row r="600" spans="1:65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</row>
    <row r="601" spans="1:65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</row>
    <row r="602" spans="1:65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</row>
    <row r="603" spans="1:65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</row>
    <row r="604" spans="1:65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</row>
    <row r="605" spans="1:6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</row>
    <row r="606" spans="1:65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</row>
    <row r="607" spans="1:65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</row>
    <row r="608" spans="1:65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</row>
    <row r="609" spans="1:65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</row>
    <row r="610" spans="1:65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</row>
    <row r="611" spans="1:65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</row>
    <row r="612" spans="1:65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</row>
    <row r="613" spans="1:65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</row>
    <row r="614" spans="1:65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</row>
    <row r="615" spans="1:6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</row>
    <row r="616" spans="1:65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</row>
    <row r="617" spans="1:65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</row>
    <row r="618" spans="1:65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</row>
    <row r="619" spans="1:65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</row>
    <row r="620" spans="1:65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</row>
    <row r="621" spans="1:65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</row>
    <row r="622" spans="1:65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</row>
    <row r="623" spans="1:65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</row>
    <row r="624" spans="1:65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</row>
    <row r="625" spans="1:6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</row>
    <row r="626" spans="1:65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</row>
    <row r="627" spans="1:65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</row>
    <row r="628" spans="1:65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</row>
    <row r="629" spans="1:65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</row>
    <row r="630" spans="1:65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</row>
    <row r="631" spans="1:65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</row>
    <row r="632" spans="1:65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</row>
    <row r="633" spans="1:65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</row>
    <row r="634" spans="1:65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</row>
    <row r="635" spans="1:6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</row>
    <row r="636" spans="1:65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</row>
    <row r="637" spans="1:65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</row>
    <row r="638" spans="1:65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</row>
    <row r="639" spans="1:65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</row>
    <row r="640" spans="1:65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</row>
    <row r="641" spans="1:65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</row>
    <row r="642" spans="1:65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</row>
    <row r="643" spans="1:65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</row>
    <row r="644" spans="1:65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</row>
    <row r="645" spans="1:6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</row>
    <row r="646" spans="1:65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</row>
    <row r="647" spans="1:65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</row>
    <row r="648" spans="1:65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</row>
    <row r="649" spans="1:65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</row>
    <row r="650" spans="1:65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</row>
    <row r="651" spans="1:65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</row>
    <row r="652" spans="1:65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</row>
    <row r="653" spans="1:65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</row>
    <row r="654" spans="1:65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</row>
    <row r="655" spans="1:6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</row>
    <row r="656" spans="1:65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</row>
    <row r="657" spans="1:65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</row>
    <row r="658" spans="1:65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</row>
    <row r="659" spans="1:65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</row>
    <row r="660" spans="1:65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</row>
    <row r="661" spans="1:65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</row>
    <row r="662" spans="1:65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</row>
    <row r="663" spans="1:65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</row>
    <row r="664" spans="1:65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</row>
    <row r="665" spans="1: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</row>
    <row r="666" spans="1:65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</row>
    <row r="667" spans="1:65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</row>
    <row r="668" spans="1:65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</row>
    <row r="669" spans="1:65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</row>
    <row r="670" spans="1:65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</row>
    <row r="671" spans="1:65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</row>
    <row r="672" spans="1:65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</row>
    <row r="673" spans="1:65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</row>
    <row r="674" spans="1:65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</row>
    <row r="675" spans="1:6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</row>
    <row r="676" spans="1:65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</row>
    <row r="677" spans="1:65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</row>
    <row r="678" spans="1:65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</row>
    <row r="679" spans="1:65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</row>
    <row r="680" spans="1:65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</row>
    <row r="681" spans="1:65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</row>
    <row r="682" spans="1:65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</row>
    <row r="683" spans="1:65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</row>
    <row r="684" spans="1:65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</row>
    <row r="685" spans="1:6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</row>
    <row r="686" spans="1:65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</row>
    <row r="687" spans="1:65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</row>
    <row r="688" spans="1:65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</row>
    <row r="689" spans="1:65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</row>
    <row r="690" spans="1:65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</row>
    <row r="691" spans="1:65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</row>
    <row r="692" spans="1:65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</row>
    <row r="693" spans="1:65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</row>
    <row r="694" spans="1:65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</row>
    <row r="695" spans="1:6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</row>
    <row r="696" spans="1:65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</row>
    <row r="697" spans="1:65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</row>
    <row r="698" spans="1:65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</row>
    <row r="699" spans="1:65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</row>
    <row r="700" spans="1:65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</row>
    <row r="701" spans="1:65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</row>
    <row r="702" spans="1:65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</row>
    <row r="703" spans="1:65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</row>
    <row r="704" spans="1:65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</row>
    <row r="705" spans="1:6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</row>
    <row r="706" spans="1:65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</row>
    <row r="707" spans="1:65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</row>
    <row r="708" spans="1:65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</row>
    <row r="709" spans="1:65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</row>
    <row r="710" spans="1:65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</row>
    <row r="711" spans="1:65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</row>
    <row r="712" spans="1:65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</row>
    <row r="713" spans="1:65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</row>
    <row r="714" spans="1:65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</row>
    <row r="715" spans="1:6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</row>
    <row r="716" spans="1:65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</row>
    <row r="717" spans="1:65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</row>
    <row r="718" spans="1:65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</row>
    <row r="719" spans="1:65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</row>
    <row r="720" spans="1:65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</row>
    <row r="721" spans="1:65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</row>
    <row r="722" spans="1:65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</row>
    <row r="723" spans="1:65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</row>
    <row r="724" spans="1:65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</row>
    <row r="725" spans="1:6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</row>
    <row r="726" spans="1:65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</row>
    <row r="727" spans="1:65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</row>
    <row r="728" spans="1:65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</row>
    <row r="729" spans="1:65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</row>
    <row r="730" spans="1:65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</row>
    <row r="731" spans="1:65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</row>
    <row r="732" spans="1:65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</row>
    <row r="733" spans="1:65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</row>
    <row r="734" spans="1:65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</row>
    <row r="735" spans="1:6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</row>
    <row r="736" spans="1:65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</row>
    <row r="737" spans="1:65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</row>
    <row r="738" spans="1:65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</row>
    <row r="739" spans="1:65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</row>
    <row r="740" spans="1:65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</row>
    <row r="741" spans="1:65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</row>
    <row r="742" spans="1:65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</row>
    <row r="743" spans="1:65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</row>
    <row r="744" spans="1:65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</row>
    <row r="745" spans="1:6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</row>
    <row r="746" spans="1:65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</row>
    <row r="747" spans="1:65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</row>
    <row r="748" spans="1:65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</row>
    <row r="749" spans="1:65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</row>
    <row r="750" spans="1:65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</row>
    <row r="751" spans="1:65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</row>
    <row r="752" spans="1:65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</row>
    <row r="753" spans="1:65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</row>
    <row r="754" spans="1:65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</row>
    <row r="755" spans="1:6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</row>
    <row r="756" spans="1:65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</row>
    <row r="757" spans="1:65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</row>
    <row r="758" spans="1:65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</row>
    <row r="759" spans="1:65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</row>
    <row r="760" spans="1:65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</row>
    <row r="761" spans="1:65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</row>
    <row r="762" spans="1:65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</row>
    <row r="763" spans="1:65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</row>
    <row r="764" spans="1:65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</row>
    <row r="765" spans="1: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</row>
    <row r="766" spans="1:65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</row>
    <row r="767" spans="1:65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</row>
    <row r="768" spans="1:65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</row>
    <row r="769" spans="1:65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</row>
    <row r="770" spans="1:65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</row>
    <row r="771" spans="1:65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</row>
    <row r="772" spans="1:65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</row>
    <row r="773" spans="1:65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</row>
    <row r="774" spans="1:65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</row>
    <row r="775" spans="1:6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</row>
    <row r="776" spans="1:65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</row>
    <row r="777" spans="1:65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</row>
    <row r="778" spans="1:65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</row>
    <row r="779" spans="1:65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</row>
    <row r="780" spans="1:65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</row>
    <row r="781" spans="1:65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</row>
    <row r="782" spans="1:65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</row>
    <row r="783" spans="1:65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</row>
    <row r="784" spans="1:65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</row>
    <row r="785" spans="1:6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</row>
    <row r="786" spans="1:65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</row>
    <row r="787" spans="1:65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</row>
    <row r="788" spans="1:65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</row>
    <row r="789" spans="1:65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</row>
    <row r="790" spans="1:65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</row>
    <row r="791" spans="1:65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</row>
    <row r="792" spans="1:65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</row>
    <row r="793" spans="1:65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</row>
    <row r="794" spans="1:65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</row>
    <row r="795" spans="1:6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</row>
    <row r="796" spans="1:65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</row>
    <row r="797" spans="1:65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</row>
    <row r="798" spans="1:65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</row>
    <row r="799" spans="1:65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</row>
    <row r="800" spans="1:65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</row>
    <row r="801" spans="1:65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</row>
    <row r="802" spans="1:65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</row>
    <row r="803" spans="1:65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</row>
    <row r="804" spans="1:65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</row>
    <row r="805" spans="1:6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</row>
    <row r="806" spans="1:65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</row>
    <row r="807" spans="1:65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</row>
    <row r="808" spans="1:65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</row>
    <row r="809" spans="1:65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</row>
    <row r="810" spans="1:65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</row>
    <row r="811" spans="1:65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</row>
    <row r="812" spans="1:65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</row>
    <row r="813" spans="1:65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</row>
    <row r="814" spans="1:65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</row>
    <row r="815" spans="1:6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</row>
    <row r="816" spans="1:65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</row>
    <row r="817" spans="1:65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</row>
    <row r="818" spans="1:65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</row>
    <row r="819" spans="1:65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</row>
    <row r="820" spans="1:65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</row>
    <row r="821" spans="1:65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</row>
    <row r="822" spans="1:65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</row>
    <row r="823" spans="1:65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</row>
    <row r="824" spans="1:65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</row>
    <row r="825" spans="1:6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</row>
    <row r="826" spans="1:65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</row>
    <row r="827" spans="1:65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</row>
    <row r="828" spans="1:65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</row>
    <row r="829" spans="1:65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</row>
    <row r="830" spans="1:65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</row>
    <row r="831" spans="1:65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</row>
    <row r="832" spans="1:65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</row>
    <row r="833" spans="1:65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</row>
    <row r="834" spans="1:65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</row>
    <row r="835" spans="1:6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</row>
    <row r="836" spans="1:65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</row>
    <row r="837" spans="1:65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</row>
    <row r="838" spans="1:65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</row>
    <row r="839" spans="1:65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</row>
    <row r="840" spans="1:65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</row>
    <row r="841" spans="1:65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</row>
    <row r="842" spans="1:65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</row>
    <row r="843" spans="1:65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</row>
    <row r="844" spans="1:65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</row>
    <row r="845" spans="1:6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</row>
    <row r="846" spans="1:65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</row>
    <row r="847" spans="1:65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</row>
    <row r="848" spans="1:65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</row>
    <row r="849" spans="1:65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</row>
    <row r="850" spans="1:65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</row>
    <row r="851" spans="1:65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</row>
    <row r="852" spans="1:65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</row>
    <row r="853" spans="1:65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</row>
    <row r="854" spans="1:65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</row>
    <row r="855" spans="1:6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</row>
    <row r="856" spans="1:65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</row>
    <row r="857" spans="1:65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</row>
    <row r="858" spans="1:65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</row>
    <row r="859" spans="1:65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</row>
    <row r="860" spans="1:65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</row>
    <row r="861" spans="1:65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</row>
    <row r="862" spans="1:65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</row>
    <row r="863" spans="1:65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</row>
    <row r="864" spans="1:65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</row>
    <row r="865" spans="1: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</row>
    <row r="866" spans="1:65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</row>
    <row r="867" spans="1:65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</row>
    <row r="868" spans="1:65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</row>
    <row r="869" spans="1:65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</row>
    <row r="870" spans="1:65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</row>
    <row r="871" spans="1:65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</row>
    <row r="872" spans="1:65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</row>
    <row r="873" spans="1:65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</row>
    <row r="874" spans="1:65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</row>
    <row r="875" spans="1:6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</row>
    <row r="876" spans="1:65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</row>
    <row r="877" spans="1:65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</row>
    <row r="878" spans="1:65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</row>
    <row r="879" spans="1:65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</row>
    <row r="880" spans="1:65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</row>
    <row r="881" spans="1:65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</row>
    <row r="882" spans="1:65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</row>
    <row r="883" spans="1:65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</row>
    <row r="884" spans="1:65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</row>
    <row r="885" spans="1:6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</row>
    <row r="886" spans="1:65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</row>
    <row r="887" spans="1:65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</row>
    <row r="888" spans="1:65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</row>
    <row r="889" spans="1:65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</row>
    <row r="890" spans="1:65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</row>
    <row r="891" spans="1:65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</row>
    <row r="892" spans="1:65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</row>
    <row r="893" spans="1:65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</row>
    <row r="894" spans="1:65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</row>
    <row r="895" spans="1:6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</row>
    <row r="896" spans="1:65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</row>
    <row r="897" spans="1:65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</row>
    <row r="898" spans="1:65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</row>
    <row r="899" spans="1:65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</row>
    <row r="900" spans="1:65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</row>
    <row r="901" spans="1:65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</row>
    <row r="902" spans="1:65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</row>
    <row r="903" spans="1:65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</row>
    <row r="904" spans="1:65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</row>
    <row r="905" spans="1:6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</row>
    <row r="906" spans="1:65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</row>
    <row r="907" spans="1:65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</row>
    <row r="908" spans="1:65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</row>
    <row r="909" spans="1:65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</row>
    <row r="910" spans="1:65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</row>
    <row r="911" spans="1:65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</row>
    <row r="912" spans="1:65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</row>
    <row r="913" spans="1:65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</row>
    <row r="914" spans="1:65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</row>
    <row r="915" spans="1:6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</row>
    <row r="916" spans="1:65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</row>
    <row r="917" spans="1:65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</row>
    <row r="918" spans="1:65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</row>
    <row r="919" spans="1:65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</row>
    <row r="920" spans="1:65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</row>
    <row r="921" spans="1:65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</row>
    <row r="922" spans="1:65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</row>
    <row r="923" spans="1:65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</row>
    <row r="924" spans="1:65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</row>
    <row r="925" spans="1:6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</row>
    <row r="926" spans="1:65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</row>
    <row r="927" spans="1:65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</row>
    <row r="928" spans="1:65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</row>
    <row r="929" spans="1:65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</row>
    <row r="930" spans="1:65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</row>
    <row r="931" spans="1:65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</row>
    <row r="932" spans="1:65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</row>
    <row r="933" spans="1:65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</row>
    <row r="934" spans="1:65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</row>
    <row r="935" spans="1:6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</row>
    <row r="936" spans="1:65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</row>
    <row r="937" spans="1:65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</row>
    <row r="938" spans="1:65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</row>
    <row r="939" spans="1:65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</row>
    <row r="940" spans="1:65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</row>
    <row r="941" spans="1:65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</row>
    <row r="942" spans="1:65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</row>
    <row r="943" spans="1:65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</row>
    <row r="944" spans="1:65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</row>
    <row r="945" spans="1:6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</row>
    <row r="946" spans="1:65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</row>
    <row r="947" spans="1:65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</row>
    <row r="948" spans="1:65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</row>
    <row r="949" spans="1:65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</row>
    <row r="950" spans="1:65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</row>
    <row r="951" spans="1:65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</row>
    <row r="952" spans="1:65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</row>
    <row r="953" spans="1:65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</row>
    <row r="954" spans="1:65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</row>
    <row r="955" spans="1:6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</row>
    <row r="956" spans="1:65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</row>
    <row r="957" spans="1:65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</row>
    <row r="958" spans="1:65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</row>
    <row r="959" spans="1:65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</row>
    <row r="960" spans="1:65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</row>
    <row r="961" spans="1:65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</row>
    <row r="962" spans="1:65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</row>
    <row r="963" spans="1:65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</row>
    <row r="964" spans="1:65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</row>
    <row r="965" spans="1: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</row>
    <row r="966" spans="1:65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</row>
    <row r="967" spans="1:65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</row>
    <row r="968" spans="1:65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</row>
    <row r="969" spans="1:65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</row>
    <row r="970" spans="1:65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</row>
    <row r="971" spans="1:65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</row>
    <row r="972" spans="1:65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</row>
    <row r="973" spans="1:65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</row>
    <row r="974" spans="1:65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</row>
    <row r="975" spans="1:6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</row>
    <row r="976" spans="1:65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</row>
    <row r="977" spans="1:65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</row>
    <row r="978" spans="1:65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</row>
    <row r="979" spans="1:65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</row>
    <row r="980" spans="1:65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</row>
    <row r="981" spans="1:65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</row>
    <row r="982" spans="1:65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</row>
    <row r="983" spans="1:65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</row>
    <row r="984" spans="1:65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</row>
    <row r="985" spans="1:6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</row>
    <row r="986" spans="1:65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</row>
    <row r="987" spans="1:65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</row>
    <row r="988" spans="1:65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</row>
    <row r="989" spans="1:65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</row>
    <row r="990" spans="1:65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</row>
    <row r="991" spans="1:65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</row>
    <row r="992" spans="1:65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</row>
    <row r="993" spans="1:65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</row>
    <row r="994" spans="1:65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</row>
    <row r="995" spans="1:6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</row>
    <row r="996" spans="1:65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</row>
    <row r="997" spans="1:65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</row>
    <row r="998" spans="1:65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</row>
    <row r="999" spans="1:65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</row>
    <row r="1000" spans="1:65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</row>
  </sheetData>
  <autoFilter ref="C142:K353" xr:uid="{00000000-0009-0000-0000-000003000000}"/>
  <mergeCells count="14">
    <mergeCell ref="L2:V2"/>
    <mergeCell ref="E85:H85"/>
    <mergeCell ref="E7:H7"/>
    <mergeCell ref="E9:H9"/>
    <mergeCell ref="E18:H18"/>
    <mergeCell ref="E27:H27"/>
    <mergeCell ref="D121:F121"/>
    <mergeCell ref="E133:H133"/>
    <mergeCell ref="E135:H135"/>
    <mergeCell ref="D119:F119"/>
    <mergeCell ref="E87:H87"/>
    <mergeCell ref="D117:F117"/>
    <mergeCell ref="D118:F118"/>
    <mergeCell ref="D120:F120"/>
  </mergeCells>
  <pageMargins left="0.39374999999999999" right="0.39374999999999999" top="0.39374999999999999" bottom="0.39374999999999999" header="0" footer="0"/>
  <pageSetup paperSize="9" orientation="portrait"/>
  <headerFooter>
    <oddFooter>&amp;CStrana &amp;P 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Rekapitulácia stavby</vt:lpstr>
      <vt:lpstr>02 - Oprava exteriérového...</vt:lpstr>
      <vt:lpstr>03 - Úprava priestorov mú...</vt:lpstr>
      <vt:lpstr>04 - Úprava sociálneho za...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drojakovas</dc:creator>
  <cp:lastModifiedBy>Jozef Lukianov</cp:lastModifiedBy>
  <cp:lastPrinted>2019-11-16T12:51:11Z</cp:lastPrinted>
  <dcterms:created xsi:type="dcterms:W3CDTF">2019-10-29T09:26:57Z</dcterms:created>
  <dcterms:modified xsi:type="dcterms:W3CDTF">2019-11-16T12:51:50Z</dcterms:modified>
</cp:coreProperties>
</file>